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folkcounty.sharepoint.com/sites/CHLI-EarlyYears/EYFinance/EE Funding/CLAIM - SUMMER 2025/TO CHECK Documentation/"/>
    </mc:Choice>
  </mc:AlternateContent>
  <xr:revisionPtr revIDLastSave="2" documentId="13_ncr:1_{C132EA8E-7360-46D0-A427-924E2B95B75F}" xr6:coauthVersionLast="47" xr6:coauthVersionMax="47" xr10:uidLastSave="{BF70C3A3-171C-4B66-B1F9-8F8B052EEE63}"/>
  <bookViews>
    <workbookView xWindow="-120" yWindow="-16320" windowWidth="29040" windowHeight="15840" xr2:uid="{00000000-000D-0000-FFFF-FFFF00000000}"/>
  </bookViews>
  <sheets>
    <sheet name="STEPS 1-4" sheetId="19" r:id="rId1"/>
    <sheet name="STEPS 5-6" sheetId="18" r:id="rId2"/>
    <sheet name="CLAIM FORM" sheetId="9" r:id="rId3"/>
  </sheets>
  <definedNames>
    <definedName name="_xlnm.Print_Area" localSheetId="2">'CLAIM FORM'!$A$2:$AD$2</definedName>
    <definedName name="_xlnm.Print_Area" localSheetId="0">'STEPS 1-4'!$A$12:$AO$25</definedName>
    <definedName name="_xlnm.Print_Area" localSheetId="1">'STEPS 5-6'!$A$2:$AN$15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8" l="1"/>
  <c r="AI49" i="19" l="1"/>
  <c r="AI50" i="19" s="1"/>
  <c r="AI51" i="19" s="1"/>
  <c r="AI44" i="19"/>
  <c r="AI45" i="19" s="1"/>
  <c r="AI39" i="19"/>
  <c r="AI40" i="19" s="1"/>
  <c r="BH9" i="19" l="1"/>
  <c r="B1" i="9"/>
  <c r="T16" i="9"/>
  <c r="P16" i="9"/>
  <c r="L16" i="9"/>
  <c r="H16" i="9"/>
  <c r="D16" i="9"/>
  <c r="T8" i="9"/>
  <c r="P8" i="9"/>
  <c r="L8" i="9"/>
  <c r="H8" i="9"/>
  <c r="D8" i="9"/>
  <c r="AI52" i="19"/>
  <c r="N48" i="19"/>
  <c r="AI46" i="19"/>
  <c r="N43" i="19"/>
  <c r="AI41" i="19"/>
  <c r="N38" i="19"/>
  <c r="AC35" i="19"/>
  <c r="G35" i="19"/>
  <c r="AD35" i="19" s="1"/>
  <c r="K35" i="19" s="1"/>
  <c r="AA33" i="19"/>
  <c r="AA31" i="19"/>
  <c r="AH24" i="19"/>
  <c r="AG24" i="19"/>
  <c r="AF24" i="19"/>
  <c r="AE24" i="19"/>
  <c r="AD24" i="19"/>
  <c r="AB24" i="19"/>
  <c r="AA24" i="19"/>
  <c r="Z24" i="19"/>
  <c r="Y24" i="19"/>
  <c r="X24" i="19"/>
  <c r="V24" i="19"/>
  <c r="U24" i="19"/>
  <c r="T24" i="19"/>
  <c r="S24" i="19"/>
  <c r="R24" i="19"/>
  <c r="P24" i="19"/>
  <c r="O24" i="19"/>
  <c r="N24" i="19"/>
  <c r="M24" i="19"/>
  <c r="L24" i="19"/>
  <c r="J24" i="19"/>
  <c r="I24" i="19"/>
  <c r="H24" i="19"/>
  <c r="G24" i="19"/>
  <c r="F24" i="19"/>
  <c r="AR13" i="19"/>
  <c r="AR12" i="19"/>
  <c r="BI9" i="19"/>
  <c r="BI5" i="19"/>
  <c r="AL45" i="19" s="1"/>
  <c r="AA5" i="19"/>
  <c r="AA3" i="19"/>
  <c r="AI50" i="18"/>
  <c r="AI52" i="18" s="1"/>
  <c r="N48" i="18"/>
  <c r="AG52" i="18" s="1"/>
  <c r="AI45" i="18"/>
  <c r="AI47" i="18" s="1"/>
  <c r="N43" i="18"/>
  <c r="AG43" i="18" s="1"/>
  <c r="AI40" i="18"/>
  <c r="AI42" i="18" s="1"/>
  <c r="N38" i="18"/>
  <c r="AG39" i="18" s="1"/>
  <c r="AC25" i="18"/>
  <c r="G25" i="18"/>
  <c r="AD25" i="18" s="1"/>
  <c r="AA23" i="18"/>
  <c r="AA21" i="18"/>
  <c r="AH14" i="18"/>
  <c r="AG14" i="18"/>
  <c r="AF14" i="18"/>
  <c r="AE14" i="18"/>
  <c r="AD14" i="18"/>
  <c r="AB14" i="18"/>
  <c r="AA14" i="18"/>
  <c r="Z14" i="18"/>
  <c r="Y14" i="18"/>
  <c r="X14" i="18"/>
  <c r="V14" i="18"/>
  <c r="U14" i="18"/>
  <c r="T14" i="18"/>
  <c r="S14" i="18"/>
  <c r="R14" i="18"/>
  <c r="P14" i="18"/>
  <c r="O14" i="18"/>
  <c r="N14" i="18"/>
  <c r="M14" i="18"/>
  <c r="L14" i="18"/>
  <c r="J14" i="18"/>
  <c r="I14" i="18"/>
  <c r="H14" i="18"/>
  <c r="G14" i="18"/>
  <c r="F14" i="18"/>
  <c r="AL52" i="18"/>
  <c r="AK52" i="18" s="1"/>
  <c r="AG50" i="19" l="1"/>
  <c r="AG48" i="19"/>
  <c r="AG52" i="19"/>
  <c r="AG51" i="19"/>
  <c r="AG49" i="19"/>
  <c r="AG45" i="19"/>
  <c r="AG44" i="19"/>
  <c r="AG43" i="19"/>
  <c r="AG47" i="19"/>
  <c r="AG46" i="19"/>
  <c r="AG39" i="19"/>
  <c r="AG42" i="19"/>
  <c r="AG41" i="19"/>
  <c r="AG40" i="19"/>
  <c r="AG38" i="19"/>
  <c r="T7" i="9"/>
  <c r="L7" i="9"/>
  <c r="H7" i="9"/>
  <c r="D7" i="9"/>
  <c r="P7" i="9"/>
  <c r="D15" i="9"/>
  <c r="D17" i="9" s="1"/>
  <c r="H15" i="9"/>
  <c r="H17" i="9" s="1"/>
  <c r="T15" i="9"/>
  <c r="T17" i="9" s="1"/>
  <c r="P15" i="9"/>
  <c r="P17" i="9" s="1"/>
  <c r="L15" i="9"/>
  <c r="L17" i="9" s="1"/>
  <c r="AK45" i="19"/>
  <c r="AL38" i="19"/>
  <c r="AK39" i="19" s="1"/>
  <c r="AL50" i="19"/>
  <c r="AK50" i="19" s="1"/>
  <c r="AL52" i="19"/>
  <c r="AK52" i="19" s="1"/>
  <c r="Y16" i="9"/>
  <c r="AG42" i="18"/>
  <c r="AI46" i="18"/>
  <c r="AG38" i="18"/>
  <c r="AG40" i="18"/>
  <c r="AI51" i="18"/>
  <c r="AG45" i="18"/>
  <c r="AG46" i="18"/>
  <c r="AG47" i="18"/>
  <c r="AG48" i="18"/>
  <c r="K25" i="18"/>
  <c r="AG44" i="18"/>
  <c r="AG49" i="18"/>
  <c r="AG51" i="18"/>
  <c r="AI42" i="19"/>
  <c r="AL44" i="19"/>
  <c r="AL46" i="19"/>
  <c r="AK46" i="19" s="1"/>
  <c r="AL48" i="19"/>
  <c r="AL40" i="19"/>
  <c r="AK40" i="19" s="1"/>
  <c r="AL42" i="19"/>
  <c r="AK42" i="19" s="1"/>
  <c r="AI47" i="19"/>
  <c r="AL49" i="19"/>
  <c r="AL51" i="19"/>
  <c r="AK51" i="19" s="1"/>
  <c r="AL47" i="19"/>
  <c r="AK47" i="19" s="1"/>
  <c r="AL39" i="19"/>
  <c r="AL41" i="19"/>
  <c r="AK41" i="19" s="1"/>
  <c r="AL43" i="19"/>
  <c r="AL44" i="18"/>
  <c r="AL46" i="18"/>
  <c r="AK46" i="18" s="1"/>
  <c r="AL48" i="18"/>
  <c r="AL40" i="18"/>
  <c r="AK40" i="18" s="1"/>
  <c r="AL42" i="18"/>
  <c r="AK42" i="18" s="1"/>
  <c r="AL38" i="18"/>
  <c r="AG41" i="18"/>
  <c r="AI41" i="18"/>
  <c r="AL49" i="18"/>
  <c r="AL51" i="18"/>
  <c r="AK51" i="18" s="1"/>
  <c r="AL45" i="18"/>
  <c r="AK45" i="18" s="1"/>
  <c r="AL47" i="18"/>
  <c r="AK47" i="18" s="1"/>
  <c r="AG50" i="18"/>
  <c r="AL39" i="18"/>
  <c r="AL41" i="18"/>
  <c r="AK41" i="18" s="1"/>
  <c r="AL43" i="18"/>
  <c r="AL50" i="18"/>
  <c r="AK50" i="18" s="1"/>
  <c r="AK38" i="19" l="1"/>
  <c r="Y17" i="9"/>
  <c r="BB14" i="19"/>
  <c r="D21" i="9" s="1"/>
  <c r="T21" i="9" s="1"/>
  <c r="E36" i="9" s="1"/>
  <c r="AI9" i="19"/>
  <c r="AK49" i="19"/>
  <c r="AK48" i="19"/>
  <c r="AK43" i="19"/>
  <c r="AK44" i="19"/>
  <c r="AK48" i="18"/>
  <c r="AK49" i="18"/>
  <c r="AK44" i="18"/>
  <c r="AK43" i="18"/>
  <c r="AK39" i="18"/>
  <c r="AK38" i="18"/>
  <c r="BB16" i="19" l="1"/>
  <c r="E29" i="9"/>
  <c r="Y8" i="9" l="1"/>
  <c r="P9" i="9" l="1"/>
  <c r="T9" i="9"/>
  <c r="L9" i="9"/>
  <c r="H9" i="9"/>
  <c r="D9" i="9"/>
  <c r="Y9" i="9" l="1"/>
  <c r="L21" i="9" s="1"/>
  <c r="E33" i="9" s="1"/>
  <c r="E31" i="9" s="1"/>
  <c r="Q24" i="9" l="1"/>
  <c r="N24" i="9"/>
  <c r="M24" i="9"/>
</calcChain>
</file>

<file path=xl/sharedStrings.xml><?xml version="1.0" encoding="utf-8"?>
<sst xmlns="http://schemas.openxmlformats.org/spreadsheetml/2006/main" count="236" uniqueCount="81">
  <si>
    <t>STEP</t>
  </si>
  <si>
    <t>SUMMER 2025</t>
  </si>
  <si>
    <t>Early Education Offer</t>
  </si>
  <si>
    <t xml:space="preserve">Funding Type  </t>
  </si>
  <si>
    <t>3 &amp; 4 year old (universal)</t>
  </si>
  <si>
    <t>Recommended Early Education Hours - Based on Step 1</t>
  </si>
  <si>
    <t xml:space="preserve">Available  </t>
  </si>
  <si>
    <t>Term Time</t>
  </si>
  <si>
    <t xml:space="preserve">Total Number of Weeks Funding is Offered (in 12 month period)  </t>
  </si>
  <si>
    <t>Child's DOB</t>
  </si>
  <si>
    <t xml:space="preserve">Born on or between  </t>
  </si>
  <si>
    <t>1 Sept to 31 Dec</t>
  </si>
  <si>
    <t xml:space="preserve">Cycle of Eligibility  </t>
  </si>
  <si>
    <t>Childcare Contract / Arrangement - Pattern of Attendance</t>
  </si>
  <si>
    <t>Initial Attendance</t>
  </si>
  <si>
    <t>Delete each date -</t>
  </si>
  <si>
    <r>
      <rPr>
        <sz val="12"/>
        <color indexed="17"/>
        <rFont val="Wingdings"/>
        <charset val="2"/>
      </rPr>
      <t></t>
    </r>
    <r>
      <rPr>
        <sz val="12"/>
        <color indexed="17"/>
        <rFont val="Calibri"/>
        <family val="2"/>
      </rPr>
      <t xml:space="preserve"> </t>
    </r>
    <r>
      <rPr>
        <sz val="11"/>
        <color indexed="17"/>
        <rFont val="Calibri"/>
        <family val="2"/>
      </rPr>
      <t>the setting is CLOSED</t>
    </r>
  </si>
  <si>
    <r>
      <rPr>
        <sz val="12"/>
        <color indexed="17"/>
        <rFont val="Wingdings"/>
        <charset val="2"/>
      </rPr>
      <t></t>
    </r>
    <r>
      <rPr>
        <sz val="12"/>
        <color indexed="17"/>
        <rFont val="Calibri"/>
        <family val="2"/>
      </rPr>
      <t xml:space="preserve"> </t>
    </r>
    <r>
      <rPr>
        <sz val="11"/>
        <color indexed="17"/>
        <rFont val="Calibri"/>
        <family val="2"/>
      </rPr>
      <t>prior to child's start date</t>
    </r>
  </si>
  <si>
    <t>Your claim should not exceed</t>
  </si>
  <si>
    <t xml:space="preserve">  hours per week</t>
  </si>
  <si>
    <r>
      <rPr>
        <sz val="12"/>
        <color indexed="17"/>
        <rFont val="Wingdings"/>
        <charset val="2"/>
      </rPr>
      <t></t>
    </r>
    <r>
      <rPr>
        <sz val="12"/>
        <color indexed="17"/>
        <rFont val="Calibri"/>
        <family val="2"/>
      </rPr>
      <t xml:space="preserve"> </t>
    </r>
    <r>
      <rPr>
        <sz val="11"/>
        <color indexed="17"/>
        <rFont val="Calibri"/>
        <family val="2"/>
      </rPr>
      <t>subsequent to initial pattern of attendance and/or child's end date (last day child is attending)</t>
    </r>
  </si>
  <si>
    <r>
      <rPr>
        <sz val="12"/>
        <color indexed="17"/>
        <rFont val="Wingdings"/>
        <charset val="2"/>
      </rPr>
      <t></t>
    </r>
    <r>
      <rPr>
        <sz val="12"/>
        <color indexed="17"/>
        <rFont val="Calibri"/>
        <family val="2"/>
      </rPr>
      <t xml:space="preserve"> </t>
    </r>
    <r>
      <rPr>
        <sz val="11"/>
        <color indexed="17"/>
        <rFont val="Calibri"/>
        <family val="2"/>
      </rPr>
      <t>child does not attend</t>
    </r>
  </si>
  <si>
    <t xml:space="preserve">  hours in total *</t>
  </si>
  <si>
    <t>April</t>
  </si>
  <si>
    <t>May</t>
  </si>
  <si>
    <t>June</t>
  </si>
  <si>
    <t>July</t>
  </si>
  <si>
    <t>August</t>
  </si>
  <si>
    <t>m</t>
  </si>
  <si>
    <t>t</t>
  </si>
  <si>
    <t>w</t>
  </si>
  <si>
    <t>f</t>
  </si>
  <si>
    <t>* this will include any funded hours shared with another provider</t>
  </si>
  <si>
    <t>NB:</t>
  </si>
  <si>
    <t xml:space="preserve">
</t>
  </si>
  <si>
    <t>Funding checks completed by the Early Years Finance team are based on the number of weeks denoted on your 2024-25 Funding Agreement.</t>
  </si>
  <si>
    <t>shaded areas = school / public holidays and pupil holidays</t>
  </si>
  <si>
    <r>
      <t>Childcare Contract / Arrangement - Hours</t>
    </r>
    <r>
      <rPr>
        <b/>
        <sz val="12"/>
        <color rgb="FF000000"/>
        <rFont val="Calibri"/>
        <family val="2"/>
      </rPr>
      <t xml:space="preserve"> (Non Funded and Funded Hours)</t>
    </r>
  </si>
  <si>
    <t>Claims that exceed these recorded number of weeks will be queried.</t>
  </si>
  <si>
    <t>Mon</t>
  </si>
  <si>
    <t>Tues</t>
  </si>
  <si>
    <t>Wed</t>
  </si>
  <si>
    <t>Thur</t>
  </si>
  <si>
    <t>Fri</t>
  </si>
  <si>
    <t>TOTAL</t>
  </si>
  <si>
    <t xml:space="preserve">Insert - </t>
  </si>
  <si>
    <r>
      <rPr>
        <sz val="12"/>
        <color indexed="17"/>
        <rFont val="Wingdings"/>
        <charset val="2"/>
      </rPr>
      <t></t>
    </r>
    <r>
      <rPr>
        <sz val="11"/>
        <color indexed="17"/>
        <rFont val="Calibri"/>
        <family val="2"/>
      </rPr>
      <t xml:space="preserve"> TOTAL Number of Hours Attending Daily - non funded and funded hours</t>
    </r>
  </si>
  <si>
    <t xml:space="preserve"> hours PER WEEK</t>
  </si>
  <si>
    <t xml:space="preserve">
</t>
  </si>
  <si>
    <t>If an overclaim is agreed, it will be necessary to reduce a future claim because the annual maxmium cannot be exceeded.</t>
  </si>
  <si>
    <r>
      <rPr>
        <sz val="12"/>
        <color indexed="17"/>
        <rFont val="Wingdings"/>
        <charset val="2"/>
      </rPr>
      <t></t>
    </r>
    <r>
      <rPr>
        <sz val="11"/>
        <color indexed="17"/>
        <rFont val="Calibri"/>
        <family val="2"/>
      </rPr>
      <t xml:space="preserve"> </t>
    </r>
    <r>
      <rPr>
        <sz val="11"/>
        <color rgb="FF008000"/>
        <rFont val="Calibri"/>
        <family val="2"/>
      </rPr>
      <t xml:space="preserve">Number of Funded Hours Only </t>
    </r>
    <r>
      <rPr>
        <b/>
        <sz val="11"/>
        <color rgb="FFFF0000"/>
        <rFont val="Calibri"/>
        <family val="2"/>
      </rPr>
      <t>(maximum is 10 hours per day)</t>
    </r>
  </si>
  <si>
    <r>
      <rPr>
        <sz val="12"/>
        <color indexed="17"/>
        <rFont val="Wingdings"/>
        <charset val="2"/>
      </rPr>
      <t></t>
    </r>
    <r>
      <rPr>
        <sz val="11"/>
        <color indexed="17"/>
        <rFont val="Calibri"/>
        <family val="2"/>
      </rPr>
      <t xml:space="preserve"> Number of Days Funding will be Claimed</t>
    </r>
  </si>
  <si>
    <t>1 Apr to 31 Aug</t>
  </si>
  <si>
    <t>2 year old</t>
  </si>
  <si>
    <t>3rd</t>
  </si>
  <si>
    <t>1 Jan to 31 Mar</t>
  </si>
  <si>
    <t>under 2 yr old (working parent)</t>
  </si>
  <si>
    <t>2 year old (working parent)</t>
  </si>
  <si>
    <t>3 &amp; 4 year old (working parent)</t>
  </si>
  <si>
    <t>1st</t>
  </si>
  <si>
    <t>2nd</t>
  </si>
  <si>
    <t>New Attendance</t>
  </si>
  <si>
    <r>
      <rPr>
        <sz val="12"/>
        <color indexed="17"/>
        <rFont val="Wingdings"/>
        <charset val="2"/>
      </rPr>
      <t></t>
    </r>
    <r>
      <rPr>
        <sz val="12"/>
        <color indexed="17"/>
        <rFont val="Calibri"/>
        <family val="2"/>
      </rPr>
      <t xml:space="preserve"> </t>
    </r>
    <r>
      <rPr>
        <sz val="11"/>
        <color indexed="17"/>
        <rFont val="Calibri"/>
        <family val="2"/>
      </rPr>
      <t>prior to child's start date and/or change of hours</t>
    </r>
  </si>
  <si>
    <r>
      <rPr>
        <sz val="12"/>
        <color indexed="17"/>
        <rFont val="Wingdings"/>
        <charset val="2"/>
      </rPr>
      <t></t>
    </r>
    <r>
      <rPr>
        <sz val="12"/>
        <color indexed="17"/>
        <rFont val="Calibri"/>
        <family val="2"/>
      </rPr>
      <t xml:space="preserve"> </t>
    </r>
    <r>
      <rPr>
        <sz val="11"/>
        <color indexed="17"/>
        <rFont val="Calibri"/>
        <family val="2"/>
      </rPr>
      <t>subsequent to child's end date (last day child is attending)</t>
    </r>
  </si>
  <si>
    <t>PART 3 - Parent / Carer Claim Form Details</t>
  </si>
  <si>
    <t>MON</t>
  </si>
  <si>
    <t>TUE</t>
  </si>
  <si>
    <t>WED</t>
  </si>
  <si>
    <t>THU</t>
  </si>
  <si>
    <t>FRI</t>
  </si>
  <si>
    <t xml:space="preserve">How many weekdays (A)  </t>
  </si>
  <si>
    <t xml:space="preserve">How many hours each day (B)  </t>
  </si>
  <si>
    <t xml:space="preserve">Total Hours (A x B)  </t>
  </si>
  <si>
    <t>weekly funded hours</t>
  </si>
  <si>
    <t>total funded hours</t>
  </si>
  <si>
    <t>weekly non funded hours</t>
  </si>
  <si>
    <t>Portal Record</t>
  </si>
  <si>
    <t>Weekly Funded Hours</t>
  </si>
  <si>
    <t>Weeks Attended in Term</t>
  </si>
  <si>
    <t>Total Funded Hours</t>
  </si>
  <si>
    <t>Weekly Non Funded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</si>
</sst>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##0;###0"/>
    <numFmt numFmtId="165" formatCode="###0.00;###0.00"/>
    <numFmt numFmtId="166" formatCode="0.0"/>
  </numFmts>
  <fonts count="59">
    <font>
      <sz val="11"/>
      <color theme="1"/>
      <name val="Calibri"/>
      <family val="2"/>
      <scheme val="minor"/>
    </font>
    <font>
      <sz val="12"/>
      <color indexed="17"/>
      <name val="Wingdings"/>
      <charset val="2"/>
    </font>
    <font>
      <sz val="11"/>
      <color indexed="17"/>
      <name val="Calibri"/>
      <family val="2"/>
    </font>
    <font>
      <sz val="12"/>
      <color indexed="17"/>
      <name val="Calibri"/>
      <family val="2"/>
    </font>
    <font>
      <sz val="16"/>
      <color indexed="8"/>
      <name val="Calibri"/>
      <family val="2"/>
    </font>
    <font>
      <b/>
      <sz val="16"/>
      <color indexed="17"/>
      <name val="Calibri"/>
      <family val="2"/>
    </font>
    <font>
      <sz val="12"/>
      <color indexed="17"/>
      <name val="Calibri"/>
      <family val="2"/>
      <charset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7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17"/>
      <name val="Calibri"/>
      <family val="2"/>
      <scheme val="minor"/>
    </font>
    <font>
      <b/>
      <sz val="28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17"/>
      <name val="Calibri"/>
      <family val="2"/>
      <scheme val="minor"/>
    </font>
    <font>
      <sz val="1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17"/>
      <name val="Calibri"/>
      <family val="2"/>
      <scheme val="minor"/>
    </font>
    <font>
      <sz val="11"/>
      <color indexed="17"/>
      <name val="Calibri"/>
      <family val="2"/>
      <charset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1"/>
      <color rgb="FF008000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rgb="FF000000"/>
      <name val="Calibri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rgb="FF008000"/>
      <name val="Calibri"/>
      <family val="2"/>
      <scheme val="minor"/>
    </font>
    <font>
      <b/>
      <sz val="16"/>
      <name val="Wingdings"/>
      <charset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7" fillId="0" borderId="0"/>
  </cellStyleXfs>
  <cellXfs count="232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22" fillId="0" borderId="19" xfId="0" applyFont="1" applyBorder="1" applyAlignment="1">
      <alignment horizontal="right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12" xfId="0" applyFont="1" applyBorder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/>
    <xf numFmtId="0" fontId="5" fillId="0" borderId="1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45" fillId="0" borderId="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47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48" fillId="5" borderId="0" xfId="0" applyFont="1" applyFill="1" applyAlignment="1">
      <alignment horizontal="right" vertical="center"/>
    </xf>
    <xf numFmtId="0" fontId="20" fillId="5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8" fillId="5" borderId="28" xfId="0" applyFont="1" applyFill="1" applyBorder="1" applyAlignment="1">
      <alignment vertical="center"/>
    </xf>
    <xf numFmtId="0" fontId="41" fillId="5" borderId="29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64" fontId="25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8" fillId="5" borderId="31" xfId="0" applyFont="1" applyFill="1" applyBorder="1" applyAlignment="1">
      <alignment vertical="center"/>
    </xf>
    <xf numFmtId="0" fontId="43" fillId="5" borderId="0" xfId="0" applyFont="1" applyFill="1" applyAlignment="1">
      <alignment horizontal="right" vertical="center"/>
    </xf>
    <xf numFmtId="0" fontId="54" fillId="5" borderId="0" xfId="0" applyFont="1" applyFill="1" applyAlignment="1">
      <alignment horizontal="right" vertical="center"/>
    </xf>
    <xf numFmtId="0" fontId="12" fillId="5" borderId="0" xfId="0" applyFont="1" applyFill="1" applyAlignment="1">
      <alignment vertical="center"/>
    </xf>
    <xf numFmtId="0" fontId="8" fillId="5" borderId="26" xfId="0" applyFont="1" applyFill="1" applyBorder="1" applyAlignment="1">
      <alignment vertical="center"/>
    </xf>
    <xf numFmtId="0" fontId="49" fillId="5" borderId="0" xfId="0" applyFont="1" applyFill="1" applyAlignment="1">
      <alignment horizontal="left" vertical="center"/>
    </xf>
    <xf numFmtId="0" fontId="49" fillId="5" borderId="0" xfId="0" applyFont="1" applyFill="1" applyAlignment="1">
      <alignment vertical="center"/>
    </xf>
    <xf numFmtId="0" fontId="42" fillId="5" borderId="0" xfId="0" applyFont="1" applyFill="1" applyAlignment="1">
      <alignment vertical="center"/>
    </xf>
    <xf numFmtId="0" fontId="12" fillId="5" borderId="26" xfId="0" applyFont="1" applyFill="1" applyBorder="1" applyAlignment="1">
      <alignment vertical="center"/>
    </xf>
    <xf numFmtId="164" fontId="25" fillId="2" borderId="0" xfId="0" applyNumberFormat="1" applyFont="1" applyFill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5" borderId="33" xfId="0" applyFont="1" applyFill="1" applyBorder="1" applyAlignment="1">
      <alignment vertical="center"/>
    </xf>
    <xf numFmtId="0" fontId="8" fillId="5" borderId="34" xfId="0" applyFont="1" applyFill="1" applyBorder="1" applyAlignment="1">
      <alignment vertical="center"/>
    </xf>
    <xf numFmtId="0" fontId="4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8" fillId="0" borderId="2" xfId="0" applyFont="1" applyBorder="1"/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8" fillId="0" borderId="0" xfId="0" applyFont="1"/>
    <xf numFmtId="0" fontId="13" fillId="0" borderId="0" xfId="0" applyFont="1" applyAlignment="1">
      <alignment horizontal="left"/>
    </xf>
    <xf numFmtId="0" fontId="8" fillId="0" borderId="3" xfId="0" applyFont="1" applyBorder="1"/>
    <xf numFmtId="0" fontId="20" fillId="4" borderId="0" xfId="0" applyFont="1" applyFill="1" applyAlignment="1">
      <alignment vertical="center"/>
    </xf>
    <xf numFmtId="0" fontId="4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4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45" fillId="0" borderId="2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28" fillId="0" borderId="6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3" fillId="0" borderId="9" xfId="0" applyFont="1" applyBorder="1" applyAlignment="1">
      <alignment horizontal="right" vertical="center"/>
    </xf>
    <xf numFmtId="0" fontId="53" fillId="0" borderId="1" xfId="0" applyFont="1" applyBorder="1" applyAlignment="1">
      <alignment horizontal="right" vertical="center"/>
    </xf>
    <xf numFmtId="0" fontId="52" fillId="0" borderId="1" xfId="0" applyFont="1" applyBorder="1" applyAlignment="1">
      <alignment horizontal="right" vertical="center"/>
    </xf>
    <xf numFmtId="0" fontId="51" fillId="0" borderId="1" xfId="0" applyFont="1" applyBorder="1" applyAlignment="1">
      <alignment vertical="center"/>
    </xf>
    <xf numFmtId="0" fontId="50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50" fillId="0" borderId="6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3" fillId="0" borderId="2" xfId="0" applyFont="1" applyBorder="1" applyAlignment="1">
      <alignment horizontal="right" vertical="center"/>
    </xf>
    <xf numFmtId="0" fontId="5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50" fillId="0" borderId="3" xfId="0" applyFont="1" applyBorder="1" applyAlignment="1">
      <alignment vertical="center"/>
    </xf>
    <xf numFmtId="0" fontId="51" fillId="0" borderId="22" xfId="0" applyFont="1" applyBorder="1" applyAlignment="1">
      <alignment vertical="center"/>
    </xf>
    <xf numFmtId="0" fontId="53" fillId="0" borderId="4" xfId="0" applyFont="1" applyBorder="1" applyAlignment="1">
      <alignment horizontal="right" vertical="center"/>
    </xf>
    <xf numFmtId="0" fontId="53" fillId="0" borderId="7" xfId="0" applyFont="1" applyBorder="1" applyAlignment="1">
      <alignment horizontal="right" vertical="center"/>
    </xf>
    <xf numFmtId="0" fontId="51" fillId="0" borderId="7" xfId="0" applyFont="1" applyBorder="1" applyAlignment="1">
      <alignment vertical="center"/>
    </xf>
    <xf numFmtId="0" fontId="50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50" fillId="0" borderId="5" xfId="0" applyFont="1" applyBorder="1" applyAlignment="1">
      <alignment vertical="center"/>
    </xf>
    <xf numFmtId="0" fontId="35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55" fillId="4" borderId="0" xfId="0" applyFont="1" applyFill="1" applyAlignment="1">
      <alignment vertical="center" wrapText="1"/>
    </xf>
    <xf numFmtId="0" fontId="55" fillId="5" borderId="0" xfId="0" applyFont="1" applyFill="1" applyAlignment="1">
      <alignment vertical="center" wrapText="1"/>
    </xf>
    <xf numFmtId="0" fontId="47" fillId="5" borderId="29" xfId="0" applyFont="1" applyFill="1" applyBorder="1" applyAlignment="1">
      <alignment horizontal="left" vertical="center"/>
    </xf>
    <xf numFmtId="0" fontId="8" fillId="5" borderId="32" xfId="0" applyFont="1" applyFill="1" applyBorder="1" applyAlignment="1">
      <alignment vertical="center"/>
    </xf>
    <xf numFmtId="0" fontId="41" fillId="5" borderId="33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vertical="center"/>
    </xf>
    <xf numFmtId="0" fontId="56" fillId="5" borderId="0" xfId="0" applyFont="1" applyFill="1" applyAlignment="1">
      <alignment vertical="center"/>
    </xf>
    <xf numFmtId="0" fontId="43" fillId="5" borderId="0" xfId="0" applyFont="1" applyFill="1" applyAlignment="1">
      <alignment vertical="center"/>
    </xf>
    <xf numFmtId="0" fontId="54" fillId="5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0" fontId="57" fillId="0" borderId="22" xfId="0" applyFont="1" applyBorder="1" applyAlignment="1">
      <alignment vertical="center"/>
    </xf>
    <xf numFmtId="0" fontId="55" fillId="4" borderId="0" xfId="0" applyFont="1" applyFill="1" applyAlignment="1">
      <alignment vertical="top" wrapText="1"/>
    </xf>
    <xf numFmtId="0" fontId="22" fillId="0" borderId="0" xfId="0" applyFont="1" applyAlignment="1">
      <alignment horizontal="right" vertical="center"/>
    </xf>
    <xf numFmtId="2" fontId="18" fillId="0" borderId="0" xfId="0" applyNumberFormat="1" applyFont="1" applyAlignment="1">
      <alignment horizontal="right" vertical="center"/>
    </xf>
    <xf numFmtId="0" fontId="44" fillId="0" borderId="0" xfId="0" applyFont="1" applyAlignment="1">
      <alignment vertical="center" wrapText="1"/>
    </xf>
    <xf numFmtId="0" fontId="44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/>
    </xf>
    <xf numFmtId="0" fontId="21" fillId="6" borderId="1" xfId="0" applyFont="1" applyFill="1" applyBorder="1" applyAlignment="1">
      <alignment horizontal="right" vertical="center"/>
    </xf>
    <xf numFmtId="164" fontId="25" fillId="0" borderId="8" xfId="0" applyNumberFormat="1" applyFont="1" applyBorder="1" applyAlignment="1" applyProtection="1">
      <alignment horizontal="center" vertical="center" wrapText="1"/>
      <protection locked="0"/>
    </xf>
    <xf numFmtId="0" fontId="21" fillId="6" borderId="0" xfId="0" applyFont="1" applyFill="1" applyAlignment="1">
      <alignment horizontal="right" vertical="center"/>
    </xf>
    <xf numFmtId="0" fontId="21" fillId="6" borderId="7" xfId="0" applyFont="1" applyFill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26" fillId="0" borderId="0" xfId="0" applyFont="1" applyAlignment="1">
      <alignment horizontal="center" vertical="center"/>
    </xf>
    <xf numFmtId="164" fontId="25" fillId="7" borderId="8" xfId="0" applyNumberFormat="1" applyFont="1" applyFill="1" applyBorder="1" applyAlignment="1" applyProtection="1">
      <alignment horizontal="center" vertical="center" wrapText="1"/>
      <protection locked="0"/>
    </xf>
    <xf numFmtId="164" fontId="25" fillId="8" borderId="8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29" xfId="0" applyFont="1" applyFill="1" applyBorder="1" applyAlignment="1">
      <alignment horizontal="right" vertical="center"/>
    </xf>
    <xf numFmtId="0" fontId="48" fillId="5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58" fillId="4" borderId="0" xfId="0" applyFont="1" applyFill="1" applyAlignment="1">
      <alignment horizontal="center" vertical="center" wrapText="1"/>
    </xf>
    <xf numFmtId="0" fontId="55" fillId="4" borderId="0" xfId="0" applyFont="1" applyFill="1" applyAlignment="1">
      <alignment horizontal="left" vertical="top" wrapText="1"/>
    </xf>
    <xf numFmtId="0" fontId="55" fillId="4" borderId="0" xfId="0" applyFont="1" applyFill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9" fillId="3" borderId="20" xfId="0" applyFont="1" applyFill="1" applyBorder="1" applyAlignment="1" applyProtection="1">
      <alignment horizontal="center" vertical="center"/>
      <protection locked="0"/>
    </xf>
    <xf numFmtId="0" fontId="29" fillId="3" borderId="10" xfId="0" applyFont="1" applyFill="1" applyBorder="1" applyAlignment="1" applyProtection="1">
      <alignment horizontal="center" vertical="center"/>
      <protection locked="0"/>
    </xf>
    <xf numFmtId="0" fontId="29" fillId="3" borderId="11" xfId="0" applyFont="1" applyFill="1" applyBorder="1" applyAlignment="1" applyProtection="1">
      <alignment horizontal="center" vertical="center"/>
      <protection locked="0"/>
    </xf>
    <xf numFmtId="0" fontId="44" fillId="0" borderId="0" xfId="0" applyFont="1" applyAlignment="1">
      <alignment horizontal="right" vertical="top" wrapText="1"/>
    </xf>
    <xf numFmtId="0" fontId="38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>
      <alignment horizontal="right" vertical="center" wrapText="1"/>
    </xf>
    <xf numFmtId="0" fontId="44" fillId="0" borderId="7" xfId="0" applyFont="1" applyBorder="1" applyAlignment="1">
      <alignment horizontal="right" vertical="center" wrapText="1"/>
    </xf>
    <xf numFmtId="166" fontId="47" fillId="5" borderId="24" xfId="0" applyNumberFormat="1" applyFont="1" applyFill="1" applyBorder="1" applyAlignment="1">
      <alignment horizontal="center" vertical="center"/>
    </xf>
    <xf numFmtId="166" fontId="47" fillId="5" borderId="27" xfId="0" applyNumberFormat="1" applyFont="1" applyFill="1" applyBorder="1" applyAlignment="1">
      <alignment horizontal="center" vertical="center"/>
    </xf>
    <xf numFmtId="166" fontId="47" fillId="5" borderId="2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38" fillId="4" borderId="13" xfId="0" applyFont="1" applyFill="1" applyBorder="1" applyAlignment="1">
      <alignment horizontal="center" vertical="center"/>
    </xf>
    <xf numFmtId="0" fontId="38" fillId="4" borderId="14" xfId="0" applyFont="1" applyFill="1" applyBorder="1" applyAlignment="1">
      <alignment horizontal="center" vertical="center"/>
    </xf>
    <xf numFmtId="0" fontId="38" fillId="4" borderId="15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58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34" fillId="3" borderId="20" xfId="0" applyFont="1" applyFill="1" applyBorder="1" applyAlignment="1" applyProtection="1">
      <alignment horizontal="center" vertical="center"/>
      <protection locked="0"/>
    </xf>
    <xf numFmtId="0" fontId="34" fillId="3" borderId="10" xfId="0" applyFont="1" applyFill="1" applyBorder="1" applyAlignment="1" applyProtection="1">
      <alignment horizontal="center" vertical="center"/>
      <protection locked="0"/>
    </xf>
    <xf numFmtId="0" fontId="34" fillId="3" borderId="11" xfId="0" applyFont="1" applyFill="1" applyBorder="1" applyAlignment="1" applyProtection="1">
      <alignment horizontal="center" vertical="center"/>
      <protection locked="0"/>
    </xf>
    <xf numFmtId="2" fontId="18" fillId="0" borderId="0" xfId="0" applyNumberFormat="1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164" fontId="18" fillId="0" borderId="2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2" fontId="18" fillId="0" borderId="20" xfId="0" applyNumberFormat="1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2" fontId="18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5">
    <dxf>
      <font>
        <b/>
        <i val="0"/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</dxfs>
  <tableStyles count="1" defaultTableStyle="TableStyleMedium9" defaultPivotStyle="PivotStyleLight16">
    <tableStyle name="Invisible" pivot="0" table="0" count="0" xr9:uid="{026E3931-DF9C-4B23-9379-57D8BD989214}"/>
  </tableStyles>
  <colors>
    <mruColors>
      <color rgb="FFFFFF99"/>
      <color rgb="FFFF5050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B6B9-6F2A-43BD-8521-7E26775E8837}">
  <sheetPr>
    <tabColor rgb="FF00B050"/>
    <pageSetUpPr fitToPage="1"/>
  </sheetPr>
  <dimension ref="A1:BL72"/>
  <sheetViews>
    <sheetView showGridLines="0" tabSelected="1" workbookViewId="0">
      <selection activeCell="Q9" sqref="Q9:Y9"/>
    </sheetView>
  </sheetViews>
  <sheetFormatPr defaultColWidth="3.5703125" defaultRowHeight="18" customHeight="1"/>
  <cols>
    <col min="1" max="1" width="0.7109375" style="1" customWidth="1"/>
    <col min="2" max="3" width="3.5703125" style="1"/>
    <col min="4" max="4" width="0.7109375" style="1" customWidth="1"/>
    <col min="5" max="9" width="3.5703125" style="1"/>
    <col min="10" max="10" width="3.5703125" style="1" customWidth="1"/>
    <col min="11" max="30" width="3.5703125" style="1"/>
    <col min="31" max="31" width="3.5703125" style="1" customWidth="1"/>
    <col min="32" max="32" width="4" style="1" bestFit="1" customWidth="1"/>
    <col min="33" max="34" width="3.5703125" style="1"/>
    <col min="35" max="35" width="4" style="1" bestFit="1" customWidth="1"/>
    <col min="36" max="36" width="3.7109375" style="1" bestFit="1" customWidth="1"/>
    <col min="37" max="37" width="3.5703125" style="1"/>
    <col min="38" max="38" width="3.7109375" style="1" bestFit="1" customWidth="1"/>
    <col min="39" max="40" width="3.5703125" style="1"/>
    <col min="41" max="41" width="3.5703125" style="36"/>
    <col min="42" max="42" width="1.28515625" style="36" customWidth="1"/>
    <col min="43" max="44" width="5.28515625" style="36" customWidth="1"/>
    <col min="45" max="60" width="3.5703125" style="36"/>
    <col min="61" max="63" width="3.5703125" style="1"/>
    <col min="64" max="64" width="1.28515625" style="1" customWidth="1"/>
    <col min="65" max="16384" width="3.5703125" style="1"/>
  </cols>
  <sheetData>
    <row r="1" spans="1:64" ht="25.15" customHeight="1" thickBot="1">
      <c r="A1" s="13"/>
      <c r="B1" s="179" t="s">
        <v>0</v>
      </c>
      <c r="C1" s="179"/>
      <c r="E1" s="180" t="s">
        <v>1</v>
      </c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</row>
    <row r="2" spans="1:64" ht="5.0999999999999996" customHeight="1">
      <c r="B2" s="11"/>
      <c r="C2" s="8"/>
      <c r="E2" s="1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107"/>
      <c r="AK2" s="107"/>
      <c r="AL2" s="107"/>
      <c r="AM2" s="107"/>
      <c r="AN2" s="8"/>
      <c r="AP2" s="55"/>
      <c r="AQ2" s="55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</row>
    <row r="3" spans="1:64" ht="26.1" customHeight="1">
      <c r="B3" s="181">
        <v>1</v>
      </c>
      <c r="C3" s="182"/>
      <c r="E3" s="108" t="s">
        <v>2</v>
      </c>
      <c r="P3" s="109" t="s">
        <v>3</v>
      </c>
      <c r="Q3" s="183" t="s">
        <v>53</v>
      </c>
      <c r="R3" s="184"/>
      <c r="S3" s="184"/>
      <c r="T3" s="184"/>
      <c r="U3" s="184"/>
      <c r="V3" s="184"/>
      <c r="W3" s="184"/>
      <c r="X3" s="184"/>
      <c r="Y3" s="185"/>
      <c r="AA3" s="186" t="str">
        <f>IF(Q5="All Year Round","Total Number of Weeks Funding is Offered (in 12 month period)","")</f>
        <v/>
      </c>
      <c r="AB3" s="186"/>
      <c r="AC3" s="186"/>
      <c r="AD3" s="186"/>
      <c r="AE3" s="186"/>
      <c r="AF3" s="186"/>
      <c r="AG3" s="186"/>
      <c r="AH3" s="186"/>
      <c r="AI3" s="186"/>
      <c r="AJ3" s="162"/>
      <c r="AK3" s="187">
        <v>50</v>
      </c>
      <c r="AL3" s="187"/>
      <c r="AM3" s="187"/>
      <c r="AN3" s="5"/>
      <c r="AP3" s="41" t="s">
        <v>5</v>
      </c>
      <c r="AQ3" s="42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2"/>
      <c r="BG3" s="42"/>
      <c r="BH3" s="44"/>
      <c r="BI3" s="44"/>
      <c r="BJ3" s="44"/>
      <c r="BK3" s="42"/>
      <c r="BL3" s="42"/>
    </row>
    <row r="4" spans="1:64" ht="5.0999999999999996" customHeight="1">
      <c r="B4" s="45"/>
      <c r="C4" s="46"/>
      <c r="E4" s="110"/>
      <c r="AA4" s="186"/>
      <c r="AB4" s="186"/>
      <c r="AC4" s="186"/>
      <c r="AD4" s="186"/>
      <c r="AE4" s="186"/>
      <c r="AF4" s="186"/>
      <c r="AG4" s="186"/>
      <c r="AH4" s="186"/>
      <c r="AI4" s="186"/>
      <c r="AJ4" s="162"/>
      <c r="AK4" s="28"/>
      <c r="AL4" s="28"/>
      <c r="AM4" s="28"/>
      <c r="AN4" s="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42"/>
      <c r="BJ4" s="42"/>
      <c r="BK4" s="42"/>
      <c r="BL4" s="42"/>
    </row>
    <row r="5" spans="1:64" ht="26.1" customHeight="1">
      <c r="B5" s="45"/>
      <c r="C5" s="46"/>
      <c r="E5" s="110"/>
      <c r="P5" s="109" t="s">
        <v>6</v>
      </c>
      <c r="Q5" s="183" t="s">
        <v>7</v>
      </c>
      <c r="R5" s="184"/>
      <c r="S5" s="184"/>
      <c r="T5" s="184"/>
      <c r="U5" s="184"/>
      <c r="V5" s="184"/>
      <c r="W5" s="184"/>
      <c r="X5" s="184"/>
      <c r="Y5" s="185"/>
      <c r="AA5" s="188" t="str">
        <f>IF(Q5="All Year Round","Weeks Open this Claim Period","")</f>
        <v/>
      </c>
      <c r="AB5" s="188"/>
      <c r="AC5" s="188"/>
      <c r="AD5" s="188"/>
      <c r="AE5" s="188"/>
      <c r="AF5" s="188"/>
      <c r="AG5" s="188"/>
      <c r="AH5" s="188"/>
      <c r="AI5" s="188"/>
      <c r="AJ5" s="162"/>
      <c r="AK5" s="187">
        <v>17</v>
      </c>
      <c r="AL5" s="187"/>
      <c r="AM5" s="187"/>
      <c r="AN5" s="5"/>
      <c r="AP5" s="42"/>
      <c r="AQ5" s="42"/>
      <c r="AR5" s="43"/>
      <c r="AS5" s="43"/>
      <c r="AT5" s="42"/>
      <c r="AU5" s="43"/>
      <c r="AV5" s="42"/>
      <c r="AW5" s="42"/>
      <c r="AX5" s="43"/>
      <c r="AY5" s="43"/>
      <c r="AZ5" s="43"/>
      <c r="BA5" s="43"/>
      <c r="BB5" s="43"/>
      <c r="BC5" s="43"/>
      <c r="BD5" s="43"/>
      <c r="BE5" s="43"/>
      <c r="BF5" s="42"/>
      <c r="BG5" s="42"/>
      <c r="BH5" s="54" t="s">
        <v>8</v>
      </c>
      <c r="BI5" s="190">
        <f>IF(Q5="All Year Round",AK3,38)</f>
        <v>38</v>
      </c>
      <c r="BJ5" s="191"/>
      <c r="BK5" s="192"/>
      <c r="BL5" s="42"/>
    </row>
    <row r="6" spans="1:64" ht="5.0999999999999996" customHeight="1" thickBot="1">
      <c r="B6" s="111"/>
      <c r="C6" s="112"/>
      <c r="E6" s="6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13"/>
      <c r="T6" s="9"/>
      <c r="U6" s="9"/>
      <c r="V6" s="9"/>
      <c r="W6" s="9"/>
      <c r="X6" s="9"/>
      <c r="Y6" s="9"/>
      <c r="Z6" s="9"/>
      <c r="AA6" s="189"/>
      <c r="AB6" s="189"/>
      <c r="AC6" s="189"/>
      <c r="AD6" s="189"/>
      <c r="AE6" s="189"/>
      <c r="AF6" s="189"/>
      <c r="AG6" s="189"/>
      <c r="AH6" s="189"/>
      <c r="AI6" s="189"/>
      <c r="AJ6" s="163"/>
      <c r="AK6" s="164"/>
      <c r="AL6" s="164"/>
      <c r="AM6" s="164"/>
      <c r="AN6" s="7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</row>
    <row r="7" spans="1:64" ht="5.0999999999999996" customHeight="1" thickBot="1">
      <c r="A7" s="13"/>
      <c r="B7" s="34"/>
      <c r="C7" s="3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</row>
    <row r="8" spans="1:64" ht="5.0999999999999996" customHeight="1" thickBot="1">
      <c r="A8" s="13"/>
      <c r="B8" s="11"/>
      <c r="C8" s="115"/>
      <c r="E8" s="11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7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</row>
    <row r="9" spans="1:64" ht="25.35" customHeight="1" thickBot="1">
      <c r="A9" s="13"/>
      <c r="B9" s="181">
        <v>2</v>
      </c>
      <c r="C9" s="182"/>
      <c r="E9" s="108" t="s">
        <v>9</v>
      </c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09" t="s">
        <v>10</v>
      </c>
      <c r="Q9" s="183" t="s">
        <v>55</v>
      </c>
      <c r="R9" s="184"/>
      <c r="S9" s="184"/>
      <c r="T9" s="184"/>
      <c r="U9" s="184"/>
      <c r="V9" s="184"/>
      <c r="W9" s="184"/>
      <c r="X9" s="184"/>
      <c r="Y9" s="185"/>
      <c r="AB9" s="193" t="s">
        <v>12</v>
      </c>
      <c r="AC9" s="193"/>
      <c r="AD9" s="193"/>
      <c r="AE9" s="193"/>
      <c r="AF9" s="193"/>
      <c r="AG9" s="193"/>
      <c r="AH9" s="194"/>
      <c r="AI9" s="195" t="str">
        <f>VLOOKUP(Q9&amp;Q3,AG38:AM52,7,FALSE)&amp;" Claim"</f>
        <v>1st Claim</v>
      </c>
      <c r="AJ9" s="196"/>
      <c r="AK9" s="196"/>
      <c r="AL9" s="196"/>
      <c r="AM9" s="197"/>
      <c r="AN9" s="118"/>
      <c r="AP9" s="42"/>
      <c r="AQ9" s="42"/>
      <c r="AR9" s="43"/>
      <c r="AS9" s="43"/>
      <c r="AT9" s="42"/>
      <c r="AU9" s="43"/>
      <c r="AV9" s="42"/>
      <c r="AW9" s="42"/>
      <c r="AX9" s="43"/>
      <c r="AY9" s="43"/>
      <c r="AZ9" s="43"/>
      <c r="BA9" s="43"/>
      <c r="BB9" s="43"/>
      <c r="BC9" s="43"/>
      <c r="BD9" s="43"/>
      <c r="BE9" s="43"/>
      <c r="BF9" s="42"/>
      <c r="BG9" s="42"/>
      <c r="BH9" s="54" t="str">
        <f>IF(Q5="All Year Round","Weeks Open this Claim Period   ","Weeks Open this Claim Period  (based on the NCC Model Calendar)  ")</f>
        <v xml:space="preserve">Weeks Open this Claim Period  (based on the NCC Model Calendar)  </v>
      </c>
      <c r="BI9" s="190">
        <f>IF(Q5="All Year Round",AK5,(AI38/15))</f>
        <v>12.6</v>
      </c>
      <c r="BJ9" s="191"/>
      <c r="BK9" s="192"/>
      <c r="BL9" s="42"/>
    </row>
    <row r="10" spans="1:64" ht="5.0999999999999996" customHeight="1" thickBot="1">
      <c r="A10" s="13"/>
      <c r="B10" s="111"/>
      <c r="C10" s="112"/>
      <c r="E10" s="119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120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42"/>
      <c r="BJ10" s="42"/>
      <c r="BK10" s="42"/>
      <c r="BL10" s="42"/>
    </row>
    <row r="11" spans="1:64" ht="5.0999999999999996" customHeight="1" thickBot="1"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K11" s="86"/>
      <c r="AL11" s="86"/>
      <c r="AM11" s="86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42"/>
      <c r="BJ11" s="42"/>
      <c r="BK11" s="42"/>
      <c r="BL11" s="42"/>
    </row>
    <row r="12" spans="1:64" ht="25.15" customHeight="1">
      <c r="B12" s="198">
        <v>3</v>
      </c>
      <c r="C12" s="199"/>
      <c r="E12" s="37" t="s">
        <v>13</v>
      </c>
      <c r="F12" s="3"/>
      <c r="G12" s="38"/>
      <c r="H12" s="38"/>
      <c r="I12" s="38"/>
      <c r="J12" s="38"/>
      <c r="K12" s="38"/>
      <c r="L12" s="38"/>
      <c r="M12" s="38"/>
      <c r="N12" s="38"/>
      <c r="O12" s="39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40"/>
      <c r="AA12" s="40"/>
      <c r="AB12" s="40"/>
      <c r="AC12" s="40"/>
      <c r="AD12" s="40"/>
      <c r="AE12" s="40"/>
      <c r="AF12" s="40"/>
      <c r="AG12" s="40"/>
      <c r="AH12" s="200" t="s">
        <v>14</v>
      </c>
      <c r="AI12" s="200"/>
      <c r="AJ12" s="200"/>
      <c r="AK12" s="200"/>
      <c r="AL12" s="200"/>
      <c r="AM12" s="200"/>
      <c r="AN12" s="201"/>
      <c r="AP12" s="42"/>
      <c r="AQ12" s="62"/>
      <c r="AR12" s="147" t="str">
        <f>Q5</f>
        <v>Term Time</v>
      </c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4"/>
      <c r="BG12" s="64"/>
      <c r="BH12" s="65"/>
      <c r="BI12" s="65"/>
      <c r="BJ12" s="65"/>
      <c r="BK12" s="66"/>
      <c r="BL12" s="42"/>
    </row>
    <row r="13" spans="1:64" ht="15" customHeight="1">
      <c r="B13" s="181"/>
      <c r="C13" s="182"/>
      <c r="E13" s="4"/>
      <c r="F13" s="47" t="s">
        <v>15</v>
      </c>
      <c r="G13" s="48"/>
      <c r="H13" s="48"/>
      <c r="I13" s="48"/>
      <c r="J13" s="48"/>
      <c r="K13" s="48"/>
      <c r="L13" s="49" t="s">
        <v>16</v>
      </c>
      <c r="M13" s="48"/>
      <c r="N13" s="48"/>
      <c r="O13" s="50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51"/>
      <c r="AA13" s="51"/>
      <c r="AB13" s="51"/>
      <c r="AC13" s="51"/>
      <c r="AD13" s="51"/>
      <c r="AE13" s="51"/>
      <c r="AF13" s="52"/>
      <c r="AG13" s="52"/>
      <c r="AH13" s="202"/>
      <c r="AI13" s="202"/>
      <c r="AJ13" s="202"/>
      <c r="AK13" s="202"/>
      <c r="AL13" s="202"/>
      <c r="AM13" s="202"/>
      <c r="AN13" s="203"/>
      <c r="AP13" s="42"/>
      <c r="AQ13" s="72"/>
      <c r="AR13" s="153" t="str">
        <f>Q9&amp;Q3</f>
        <v>1 Jan to 31 Mar2 year old</v>
      </c>
      <c r="AS13" s="42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2"/>
      <c r="BG13" s="73"/>
      <c r="BH13" s="44"/>
      <c r="BI13" s="74"/>
      <c r="BJ13" s="42"/>
      <c r="BK13" s="76"/>
      <c r="BL13" s="42"/>
    </row>
    <row r="14" spans="1:64" ht="15" customHeight="1">
      <c r="B14" s="4"/>
      <c r="C14" s="5"/>
      <c r="E14" s="4"/>
      <c r="F14" s="50"/>
      <c r="G14" s="48"/>
      <c r="H14" s="48"/>
      <c r="I14" s="48"/>
      <c r="J14" s="48"/>
      <c r="L14" s="49" t="s">
        <v>17</v>
      </c>
      <c r="M14" s="48"/>
      <c r="N14" s="48"/>
      <c r="O14" s="50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51"/>
      <c r="AA14" s="51"/>
      <c r="AB14" s="51"/>
      <c r="AC14" s="51"/>
      <c r="AD14" s="51"/>
      <c r="AE14" s="51"/>
      <c r="AF14" s="52"/>
      <c r="AG14" s="52"/>
      <c r="AH14" s="202"/>
      <c r="AI14" s="202"/>
      <c r="AJ14" s="202"/>
      <c r="AK14" s="202"/>
      <c r="AL14" s="202"/>
      <c r="AM14" s="202"/>
      <c r="AN14" s="203"/>
      <c r="AP14" s="42"/>
      <c r="AQ14" s="72"/>
      <c r="AR14" s="77" t="s">
        <v>18</v>
      </c>
      <c r="AS14" s="43"/>
      <c r="AT14" s="43"/>
      <c r="AU14" s="43"/>
      <c r="AV14" s="43"/>
      <c r="AW14" s="43"/>
      <c r="AX14" s="43"/>
      <c r="AY14" s="43"/>
      <c r="AZ14" s="43"/>
      <c r="BA14" s="43"/>
      <c r="BB14" s="190">
        <f>IF(Q5="Term Time",VLOOKUP(Q9&amp;Q3,AG38:AM52,4,FALSE),VLOOKUP(Q9&amp;Q3,AG38:AM52,6,FALSE))</f>
        <v>15</v>
      </c>
      <c r="BC14" s="191"/>
      <c r="BD14" s="192"/>
      <c r="BE14" s="78" t="s">
        <v>19</v>
      </c>
      <c r="BF14" s="151"/>
      <c r="BG14" s="73"/>
      <c r="BH14" s="44"/>
      <c r="BI14" s="74"/>
      <c r="BJ14" s="42"/>
      <c r="BK14" s="76"/>
      <c r="BL14" s="42"/>
    </row>
    <row r="15" spans="1:64" ht="15" customHeight="1">
      <c r="B15" s="4"/>
      <c r="C15" s="5"/>
      <c r="E15" s="4"/>
      <c r="F15" s="50"/>
      <c r="G15" s="48"/>
      <c r="H15" s="48"/>
      <c r="I15" s="48"/>
      <c r="J15" s="48"/>
      <c r="L15" s="56" t="s">
        <v>20</v>
      </c>
      <c r="M15" s="48"/>
      <c r="N15" s="48"/>
      <c r="O15" s="50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51"/>
      <c r="AA15" s="51"/>
      <c r="AB15" s="51"/>
      <c r="AC15" s="51"/>
      <c r="AD15" s="51"/>
      <c r="AE15" s="51"/>
      <c r="AF15" s="52"/>
      <c r="AG15" s="52"/>
      <c r="AH15" s="52"/>
      <c r="AI15" s="52"/>
      <c r="AJ15" s="52"/>
      <c r="AK15" s="52"/>
      <c r="AL15" s="52"/>
      <c r="AM15" s="52"/>
      <c r="AN15" s="53"/>
      <c r="AP15" s="42"/>
      <c r="AQ15" s="72"/>
      <c r="AR15" s="42"/>
      <c r="AS15" s="43"/>
      <c r="AT15" s="75"/>
      <c r="AU15" s="75"/>
      <c r="AV15" s="75"/>
      <c r="AW15" s="43"/>
      <c r="AX15" s="43"/>
      <c r="AY15" s="75"/>
      <c r="AZ15" s="75"/>
      <c r="BA15" s="43"/>
      <c r="BB15" s="42"/>
      <c r="BC15" s="42"/>
      <c r="BD15" s="42"/>
      <c r="BE15" s="152"/>
      <c r="BF15" s="79"/>
      <c r="BG15" s="73"/>
      <c r="BH15" s="44"/>
      <c r="BI15" s="74"/>
      <c r="BJ15" s="79"/>
      <c r="BK15" s="80"/>
      <c r="BL15" s="42"/>
    </row>
    <row r="16" spans="1:64" ht="15" customHeight="1">
      <c r="B16" s="4"/>
      <c r="C16" s="5"/>
      <c r="E16" s="4"/>
      <c r="F16" s="50"/>
      <c r="G16" s="48"/>
      <c r="H16" s="48"/>
      <c r="I16" s="48"/>
      <c r="J16" s="48"/>
      <c r="L16" s="56" t="s">
        <v>21</v>
      </c>
      <c r="M16" s="48"/>
      <c r="N16" s="48"/>
      <c r="O16" s="50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57"/>
      <c r="AA16" s="57"/>
      <c r="AB16" s="57"/>
      <c r="AC16" s="57"/>
      <c r="AD16" s="57"/>
      <c r="AE16" s="57"/>
      <c r="AF16" s="51"/>
      <c r="AG16" s="51"/>
      <c r="AH16" s="51"/>
      <c r="AI16" s="51"/>
      <c r="AJ16" s="51"/>
      <c r="AK16" s="51"/>
      <c r="AL16" s="51"/>
      <c r="AN16" s="58"/>
      <c r="AP16" s="42"/>
      <c r="AQ16" s="72"/>
      <c r="AR16" s="43"/>
      <c r="AS16" s="43"/>
      <c r="AT16" s="75"/>
      <c r="AU16" s="75"/>
      <c r="AV16" s="75"/>
      <c r="AW16" s="43"/>
      <c r="AX16" s="43"/>
      <c r="AY16" s="75"/>
      <c r="AZ16" s="75"/>
      <c r="BA16" s="43"/>
      <c r="BB16" s="190">
        <f>IF(Q5="Term Time",VLOOKUP(Q9&amp;Q3,AG38:AM52,3,FALSE),VLOOKUP(Q9&amp;Q3,AG38:AM52,5,FALSE))</f>
        <v>189</v>
      </c>
      <c r="BC16" s="191"/>
      <c r="BD16" s="192"/>
      <c r="BE16" s="78" t="s">
        <v>22</v>
      </c>
      <c r="BF16" s="75"/>
      <c r="BG16" s="73"/>
      <c r="BH16" s="44"/>
      <c r="BI16" s="74"/>
      <c r="BJ16" s="75"/>
      <c r="BK16" s="80"/>
      <c r="BL16" s="42"/>
    </row>
    <row r="17" spans="2:64" ht="15" customHeight="1">
      <c r="B17" s="4"/>
      <c r="C17" s="5"/>
      <c r="E17" s="4"/>
      <c r="F17" s="204" t="s">
        <v>23</v>
      </c>
      <c r="G17" s="204"/>
      <c r="H17" s="204"/>
      <c r="I17" s="204"/>
      <c r="J17" s="204"/>
      <c r="K17" s="60"/>
      <c r="L17" s="204" t="s">
        <v>24</v>
      </c>
      <c r="M17" s="204"/>
      <c r="N17" s="204"/>
      <c r="O17" s="204"/>
      <c r="P17" s="204"/>
      <c r="Q17" s="60"/>
      <c r="R17" s="204" t="s">
        <v>25</v>
      </c>
      <c r="S17" s="204"/>
      <c r="T17" s="204"/>
      <c r="U17" s="204"/>
      <c r="V17" s="204"/>
      <c r="W17" s="60"/>
      <c r="X17" s="204" t="s">
        <v>26</v>
      </c>
      <c r="Y17" s="204"/>
      <c r="Z17" s="204"/>
      <c r="AA17" s="204"/>
      <c r="AB17" s="204"/>
      <c r="AC17" s="60"/>
      <c r="AD17" s="204" t="s">
        <v>27</v>
      </c>
      <c r="AE17" s="204"/>
      <c r="AF17" s="204"/>
      <c r="AG17" s="204"/>
      <c r="AH17" s="204"/>
      <c r="AK17" s="59"/>
      <c r="AN17" s="5"/>
      <c r="AP17" s="42"/>
      <c r="AQ17" s="148"/>
      <c r="AR17" s="149"/>
      <c r="AS17" s="149"/>
      <c r="AT17" s="150"/>
      <c r="AU17" s="150"/>
      <c r="AV17" s="150"/>
      <c r="AW17" s="149"/>
      <c r="AX17" s="149"/>
      <c r="AY17" s="150"/>
      <c r="AZ17" s="150"/>
      <c r="BA17" s="83"/>
      <c r="BB17" s="83"/>
      <c r="BC17" s="83"/>
      <c r="BD17" s="83"/>
      <c r="BE17" s="83"/>
      <c r="BF17" s="83"/>
      <c r="BG17" s="83"/>
      <c r="BH17" s="83"/>
      <c r="BI17" s="150"/>
      <c r="BJ17" s="150"/>
      <c r="BK17" s="84"/>
      <c r="BL17" s="42"/>
    </row>
    <row r="18" spans="2:64" ht="15" customHeight="1">
      <c r="B18" s="4"/>
      <c r="C18" s="5"/>
      <c r="E18" s="4"/>
      <c r="F18" s="61" t="s">
        <v>28</v>
      </c>
      <c r="G18" s="61" t="s">
        <v>29</v>
      </c>
      <c r="H18" s="61" t="s">
        <v>30</v>
      </c>
      <c r="I18" s="61" t="s">
        <v>29</v>
      </c>
      <c r="J18" s="61" t="s">
        <v>31</v>
      </c>
      <c r="K18" s="169"/>
      <c r="L18" s="61" t="s">
        <v>28</v>
      </c>
      <c r="M18" s="61" t="s">
        <v>29</v>
      </c>
      <c r="N18" s="61" t="s">
        <v>30</v>
      </c>
      <c r="O18" s="61" t="s">
        <v>29</v>
      </c>
      <c r="P18" s="61" t="s">
        <v>31</v>
      </c>
      <c r="Q18" s="169"/>
      <c r="R18" s="61" t="s">
        <v>28</v>
      </c>
      <c r="S18" s="61" t="s">
        <v>29</v>
      </c>
      <c r="T18" s="61" t="s">
        <v>30</v>
      </c>
      <c r="U18" s="61" t="s">
        <v>29</v>
      </c>
      <c r="V18" s="61" t="s">
        <v>31</v>
      </c>
      <c r="W18" s="169"/>
      <c r="X18" s="61" t="s">
        <v>28</v>
      </c>
      <c r="Y18" s="61" t="s">
        <v>29</v>
      </c>
      <c r="Z18" s="61" t="s">
        <v>30</v>
      </c>
      <c r="AA18" s="61" t="s">
        <v>29</v>
      </c>
      <c r="AB18" s="61" t="s">
        <v>31</v>
      </c>
      <c r="AC18" s="169"/>
      <c r="AD18" s="61" t="s">
        <v>28</v>
      </c>
      <c r="AE18" s="61" t="s">
        <v>29</v>
      </c>
      <c r="AF18" s="61" t="s">
        <v>30</v>
      </c>
      <c r="AG18" s="61" t="s">
        <v>29</v>
      </c>
      <c r="AH18" s="61" t="s">
        <v>31</v>
      </c>
      <c r="AK18" s="59"/>
      <c r="AN18" s="5"/>
      <c r="AP18" s="42"/>
      <c r="AQ18" s="173" t="s">
        <v>32</v>
      </c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/>
      <c r="BF18" s="173"/>
      <c r="BG18" s="173"/>
      <c r="BH18" s="173"/>
      <c r="BI18" s="173"/>
      <c r="BJ18" s="173"/>
      <c r="BK18" s="173"/>
      <c r="BL18" s="42"/>
    </row>
    <row r="19" spans="2:64" s="67" customFormat="1" ht="15" customHeight="1">
      <c r="B19" s="68"/>
      <c r="C19" s="69"/>
      <c r="E19" s="68"/>
      <c r="F19" s="166"/>
      <c r="G19" s="166">
        <v>1</v>
      </c>
      <c r="H19" s="166">
        <v>2</v>
      </c>
      <c r="I19" s="166">
        <v>3</v>
      </c>
      <c r="J19" s="166">
        <v>4</v>
      </c>
      <c r="K19" s="170"/>
      <c r="L19" s="166"/>
      <c r="M19" s="166"/>
      <c r="N19" s="166"/>
      <c r="O19" s="166">
        <v>1</v>
      </c>
      <c r="P19" s="166">
        <v>2</v>
      </c>
      <c r="Q19" s="170"/>
      <c r="R19" s="166">
        <v>2</v>
      </c>
      <c r="S19" s="166">
        <v>3</v>
      </c>
      <c r="T19" s="166">
        <v>4</v>
      </c>
      <c r="U19" s="166">
        <v>5</v>
      </c>
      <c r="V19" s="166">
        <v>6</v>
      </c>
      <c r="W19" s="170"/>
      <c r="X19" s="166"/>
      <c r="Y19" s="166">
        <v>1</v>
      </c>
      <c r="Z19" s="166">
        <v>2</v>
      </c>
      <c r="AA19" s="166">
        <v>3</v>
      </c>
      <c r="AB19" s="166">
        <v>4</v>
      </c>
      <c r="AC19" s="170"/>
      <c r="AD19" s="166"/>
      <c r="AE19" s="166"/>
      <c r="AF19" s="166"/>
      <c r="AG19" s="166"/>
      <c r="AH19" s="171">
        <v>1</v>
      </c>
      <c r="AK19" s="70"/>
      <c r="AN19" s="69"/>
      <c r="AO19" s="71"/>
      <c r="AP19" s="42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42"/>
    </row>
    <row r="20" spans="2:64" s="67" customFormat="1" ht="15" customHeight="1">
      <c r="B20" s="68"/>
      <c r="C20" s="69"/>
      <c r="E20" s="68"/>
      <c r="F20" s="171">
        <v>7</v>
      </c>
      <c r="G20" s="171">
        <v>8</v>
      </c>
      <c r="H20" s="171">
        <v>9</v>
      </c>
      <c r="I20" s="171">
        <v>10</v>
      </c>
      <c r="J20" s="171">
        <v>11</v>
      </c>
      <c r="K20" s="170"/>
      <c r="L20" s="172">
        <v>5</v>
      </c>
      <c r="M20" s="166">
        <v>6</v>
      </c>
      <c r="N20" s="166">
        <v>7</v>
      </c>
      <c r="O20" s="166">
        <v>8</v>
      </c>
      <c r="P20" s="166">
        <v>9</v>
      </c>
      <c r="Q20" s="170"/>
      <c r="R20" s="166">
        <v>9</v>
      </c>
      <c r="S20" s="166">
        <v>10</v>
      </c>
      <c r="T20" s="166">
        <v>11</v>
      </c>
      <c r="U20" s="166">
        <v>12</v>
      </c>
      <c r="V20" s="166">
        <v>13</v>
      </c>
      <c r="W20" s="170"/>
      <c r="X20" s="166">
        <v>7</v>
      </c>
      <c r="Y20" s="166">
        <v>8</v>
      </c>
      <c r="Z20" s="166">
        <v>9</v>
      </c>
      <c r="AA20" s="166">
        <v>10</v>
      </c>
      <c r="AB20" s="166">
        <v>11</v>
      </c>
      <c r="AC20" s="170"/>
      <c r="AD20" s="171">
        <v>4</v>
      </c>
      <c r="AE20" s="171">
        <v>5</v>
      </c>
      <c r="AF20" s="171">
        <v>6</v>
      </c>
      <c r="AG20" s="171">
        <v>7</v>
      </c>
      <c r="AH20" s="171">
        <v>8</v>
      </c>
      <c r="AK20" s="70"/>
      <c r="AN20" s="69"/>
      <c r="AO20" s="71"/>
    </row>
    <row r="21" spans="2:64" s="67" customFormat="1" ht="15" customHeight="1">
      <c r="B21" s="68"/>
      <c r="C21" s="69"/>
      <c r="E21" s="68"/>
      <c r="F21" s="171">
        <v>14</v>
      </c>
      <c r="G21" s="171">
        <v>15</v>
      </c>
      <c r="H21" s="171">
        <v>16</v>
      </c>
      <c r="I21" s="171">
        <v>17</v>
      </c>
      <c r="J21" s="172">
        <v>18</v>
      </c>
      <c r="K21" s="170"/>
      <c r="L21" s="166">
        <v>12</v>
      </c>
      <c r="M21" s="166">
        <v>13</v>
      </c>
      <c r="N21" s="166">
        <v>14</v>
      </c>
      <c r="O21" s="166">
        <v>15</v>
      </c>
      <c r="P21" s="166">
        <v>16</v>
      </c>
      <c r="Q21" s="170"/>
      <c r="R21" s="166">
        <v>16</v>
      </c>
      <c r="S21" s="166">
        <v>17</v>
      </c>
      <c r="T21" s="166">
        <v>18</v>
      </c>
      <c r="U21" s="166">
        <v>19</v>
      </c>
      <c r="V21" s="166">
        <v>20</v>
      </c>
      <c r="W21" s="170"/>
      <c r="X21" s="166">
        <v>14</v>
      </c>
      <c r="Y21" s="166">
        <v>15</v>
      </c>
      <c r="Z21" s="166">
        <v>16</v>
      </c>
      <c r="AA21" s="166">
        <v>17</v>
      </c>
      <c r="AB21" s="166">
        <v>18</v>
      </c>
      <c r="AC21" s="170"/>
      <c r="AD21" s="171">
        <v>11</v>
      </c>
      <c r="AE21" s="171">
        <v>12</v>
      </c>
      <c r="AF21" s="171">
        <v>13</v>
      </c>
      <c r="AG21" s="171">
        <v>14</v>
      </c>
      <c r="AH21" s="171">
        <v>15</v>
      </c>
      <c r="AK21" s="70"/>
      <c r="AN21" s="69"/>
      <c r="AO21" s="71"/>
      <c r="AP21" s="175" t="s">
        <v>33</v>
      </c>
      <c r="AQ21" s="175"/>
      <c r="AR21" s="176" t="s">
        <v>34</v>
      </c>
      <c r="AS21" s="177" t="s">
        <v>35</v>
      </c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59"/>
    </row>
    <row r="22" spans="2:64" s="67" customFormat="1" ht="15" customHeight="1">
      <c r="B22" s="68"/>
      <c r="C22" s="69"/>
      <c r="E22" s="68"/>
      <c r="F22" s="172">
        <v>21</v>
      </c>
      <c r="G22" s="171">
        <v>22</v>
      </c>
      <c r="H22" s="166">
        <v>23</v>
      </c>
      <c r="I22" s="166">
        <v>24</v>
      </c>
      <c r="J22" s="166">
        <v>25</v>
      </c>
      <c r="K22" s="170"/>
      <c r="L22" s="166">
        <v>19</v>
      </c>
      <c r="M22" s="166">
        <v>20</v>
      </c>
      <c r="N22" s="166">
        <v>21</v>
      </c>
      <c r="O22" s="166">
        <v>22</v>
      </c>
      <c r="P22" s="166">
        <v>23</v>
      </c>
      <c r="Q22" s="170"/>
      <c r="R22" s="166">
        <v>23</v>
      </c>
      <c r="S22" s="166">
        <v>24</v>
      </c>
      <c r="T22" s="166">
        <v>25</v>
      </c>
      <c r="U22" s="166">
        <v>26</v>
      </c>
      <c r="V22" s="166">
        <v>27</v>
      </c>
      <c r="W22" s="170"/>
      <c r="X22" s="166">
        <v>21</v>
      </c>
      <c r="Y22" s="166">
        <v>22</v>
      </c>
      <c r="Z22" s="171">
        <v>23</v>
      </c>
      <c r="AA22" s="171">
        <v>24</v>
      </c>
      <c r="AB22" s="171">
        <v>25</v>
      </c>
      <c r="AC22" s="170"/>
      <c r="AD22" s="171">
        <v>18</v>
      </c>
      <c r="AE22" s="171">
        <v>19</v>
      </c>
      <c r="AF22" s="171">
        <v>20</v>
      </c>
      <c r="AG22" s="171">
        <v>21</v>
      </c>
      <c r="AH22" s="171">
        <v>22</v>
      </c>
      <c r="AK22" s="70"/>
      <c r="AN22" s="69"/>
      <c r="AO22" s="71"/>
      <c r="AP22" s="175"/>
      <c r="AQ22" s="175"/>
      <c r="AR22" s="176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7"/>
      <c r="BL22" s="159"/>
    </row>
    <row r="23" spans="2:64" s="67" customFormat="1" ht="15" customHeight="1">
      <c r="B23" s="68"/>
      <c r="C23" s="69"/>
      <c r="E23" s="68"/>
      <c r="F23" s="166">
        <v>28</v>
      </c>
      <c r="G23" s="166">
        <v>29</v>
      </c>
      <c r="H23" s="166">
        <v>30</v>
      </c>
      <c r="I23" s="166"/>
      <c r="J23" s="166"/>
      <c r="K23" s="170"/>
      <c r="L23" s="172">
        <v>26</v>
      </c>
      <c r="M23" s="171">
        <v>27</v>
      </c>
      <c r="N23" s="171">
        <v>28</v>
      </c>
      <c r="O23" s="171">
        <v>29</v>
      </c>
      <c r="P23" s="171">
        <v>30</v>
      </c>
      <c r="Q23" s="170"/>
      <c r="R23" s="166">
        <v>30</v>
      </c>
      <c r="S23" s="166"/>
      <c r="T23" s="166"/>
      <c r="U23" s="166"/>
      <c r="V23" s="166"/>
      <c r="W23" s="170"/>
      <c r="X23" s="171">
        <v>28</v>
      </c>
      <c r="Y23" s="171">
        <v>29</v>
      </c>
      <c r="Z23" s="171">
        <v>30</v>
      </c>
      <c r="AA23" s="171">
        <v>31</v>
      </c>
      <c r="AB23" s="166"/>
      <c r="AC23" s="170"/>
      <c r="AD23" s="172">
        <v>25</v>
      </c>
      <c r="AE23" s="171">
        <v>26</v>
      </c>
      <c r="AF23" s="171">
        <v>27</v>
      </c>
      <c r="AG23" s="171">
        <v>28</v>
      </c>
      <c r="AH23" s="171">
        <v>29</v>
      </c>
      <c r="AK23" s="81"/>
      <c r="AN23" s="69"/>
      <c r="AO23" s="71"/>
      <c r="AP23" s="175"/>
      <c r="AQ23" s="175"/>
      <c r="AR23" s="176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  <c r="BJ23" s="177"/>
      <c r="BK23" s="177"/>
      <c r="BL23" s="159"/>
    </row>
    <row r="24" spans="2:64" s="67" customFormat="1" ht="42" hidden="1" customHeight="1">
      <c r="B24" s="68"/>
      <c r="C24" s="69"/>
      <c r="E24" s="68"/>
      <c r="F24" s="67">
        <f>COUNT(F19:F23)</f>
        <v>4</v>
      </c>
      <c r="G24" s="67">
        <f>COUNT(G19:G23)</f>
        <v>5</v>
      </c>
      <c r="H24" s="67">
        <f>COUNT(H19:H23)</f>
        <v>5</v>
      </c>
      <c r="I24" s="67">
        <f>COUNT(I19:I23)</f>
        <v>4</v>
      </c>
      <c r="J24" s="67">
        <f>COUNT(J19:J23)</f>
        <v>4</v>
      </c>
      <c r="L24" s="67">
        <f>COUNT(L19:L23)</f>
        <v>4</v>
      </c>
      <c r="M24" s="67">
        <f>COUNT(M19:M23)</f>
        <v>4</v>
      </c>
      <c r="N24" s="67">
        <f>COUNT(N19:N23)</f>
        <v>4</v>
      </c>
      <c r="O24" s="67">
        <f>COUNT(O19:O23)</f>
        <v>5</v>
      </c>
      <c r="P24" s="67">
        <f>COUNT(P19:P23)</f>
        <v>5</v>
      </c>
      <c r="R24" s="67">
        <f>COUNT(R19:R23)</f>
        <v>5</v>
      </c>
      <c r="S24" s="67">
        <f>COUNT(S19:S23)</f>
        <v>4</v>
      </c>
      <c r="T24" s="67">
        <f>COUNT(T19:T23)</f>
        <v>4</v>
      </c>
      <c r="U24" s="67">
        <f>COUNT(U19:U23)</f>
        <v>4</v>
      </c>
      <c r="V24" s="67">
        <f>COUNT(V19:V23)</f>
        <v>4</v>
      </c>
      <c r="X24" s="67">
        <f>COUNT(X19:X23)</f>
        <v>4</v>
      </c>
      <c r="Y24" s="67">
        <f>COUNT(Y19:Y23)</f>
        <v>5</v>
      </c>
      <c r="Z24" s="67">
        <f>COUNT(Z19:Z23)</f>
        <v>5</v>
      </c>
      <c r="AA24" s="67">
        <f>COUNT(AA19:AA23)</f>
        <v>5</v>
      </c>
      <c r="AB24" s="67">
        <f>COUNT(AB19:AB23)</f>
        <v>4</v>
      </c>
      <c r="AD24" s="67">
        <f>COUNT(AD19:AD23)</f>
        <v>4</v>
      </c>
      <c r="AE24" s="67">
        <f>COUNT(AE19:AE23)</f>
        <v>4</v>
      </c>
      <c r="AF24" s="67">
        <f>COUNT(AF19:AF23)</f>
        <v>4</v>
      </c>
      <c r="AG24" s="67">
        <f>COUNT(AG19:AG23)</f>
        <v>4</v>
      </c>
      <c r="AH24" s="67">
        <f>COUNT(AH19:AH23)</f>
        <v>5</v>
      </c>
      <c r="AN24" s="69"/>
      <c r="AO24" s="71"/>
      <c r="AP24" s="175"/>
      <c r="AQ24" s="175"/>
      <c r="AR24" s="159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177"/>
      <c r="BI24" s="177"/>
      <c r="BJ24" s="177"/>
      <c r="BK24" s="177"/>
      <c r="BL24" s="159"/>
    </row>
    <row r="25" spans="2:64" ht="15" customHeight="1" thickBot="1">
      <c r="B25" s="6"/>
      <c r="C25" s="7"/>
      <c r="E25" s="6"/>
      <c r="F25" s="205" t="s">
        <v>36</v>
      </c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9"/>
      <c r="AJ25" s="9"/>
      <c r="AK25" s="82"/>
      <c r="AL25" s="82"/>
      <c r="AM25" s="82"/>
      <c r="AN25" s="7"/>
      <c r="AP25" s="100"/>
      <c r="AQ25" s="100"/>
      <c r="AR25" s="100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59"/>
    </row>
    <row r="26" spans="2:64" ht="5.0999999999999996" customHeight="1" thickBot="1"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K26" s="86"/>
      <c r="AL26" s="86"/>
      <c r="AM26" s="86"/>
      <c r="AP26" s="100"/>
      <c r="AQ26" s="100"/>
      <c r="AR26" s="100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59"/>
    </row>
    <row r="27" spans="2:64" ht="25.15" customHeight="1">
      <c r="B27" s="198">
        <v>4</v>
      </c>
      <c r="C27" s="199"/>
      <c r="E27" s="37" t="s">
        <v>37</v>
      </c>
      <c r="F27" s="3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"/>
      <c r="AP27" s="100"/>
      <c r="AQ27" s="100"/>
      <c r="AR27" s="100"/>
      <c r="AS27" s="178" t="s">
        <v>38</v>
      </c>
      <c r="AT27" s="178"/>
      <c r="AU27" s="178"/>
      <c r="AV27" s="178"/>
      <c r="AW27" s="178"/>
      <c r="AX27" s="178"/>
      <c r="AY27" s="178"/>
      <c r="AZ27" s="178"/>
      <c r="BA27" s="178"/>
      <c r="BB27" s="178"/>
      <c r="BC27" s="178"/>
      <c r="BD27" s="178"/>
      <c r="BE27" s="178"/>
      <c r="BF27" s="178"/>
      <c r="BG27" s="178"/>
      <c r="BH27" s="178"/>
      <c r="BI27" s="178"/>
      <c r="BJ27" s="178"/>
      <c r="BK27" s="178"/>
      <c r="BL27" s="159"/>
    </row>
    <row r="28" spans="2:64" ht="18" customHeight="1" thickBot="1">
      <c r="B28" s="181"/>
      <c r="C28" s="182"/>
      <c r="E28" s="4"/>
      <c r="F28" s="88"/>
      <c r="G28" s="206" t="s">
        <v>39</v>
      </c>
      <c r="H28" s="206"/>
      <c r="I28" s="206"/>
      <c r="K28" s="206" t="s">
        <v>40</v>
      </c>
      <c r="L28" s="206"/>
      <c r="M28" s="206"/>
      <c r="O28" s="206" t="s">
        <v>41</v>
      </c>
      <c r="P28" s="206"/>
      <c r="Q28" s="206"/>
      <c r="S28" s="206" t="s">
        <v>42</v>
      </c>
      <c r="T28" s="206"/>
      <c r="U28" s="206"/>
      <c r="V28" s="67"/>
      <c r="W28" s="206" t="s">
        <v>43</v>
      </c>
      <c r="X28" s="206"/>
      <c r="Y28" s="206"/>
      <c r="AA28" s="207" t="s">
        <v>44</v>
      </c>
      <c r="AB28" s="207"/>
      <c r="AC28" s="207"/>
      <c r="AD28" s="89"/>
      <c r="AG28" s="89"/>
      <c r="AH28" s="89"/>
      <c r="AI28" s="89"/>
      <c r="AJ28" s="89"/>
      <c r="AK28" s="89"/>
      <c r="AL28" s="89"/>
      <c r="AM28" s="89"/>
      <c r="AN28" s="5"/>
      <c r="AP28" s="100"/>
      <c r="AQ28" s="100"/>
      <c r="AR28" s="100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8"/>
      <c r="BH28" s="178"/>
      <c r="BI28" s="178"/>
      <c r="BJ28" s="178"/>
      <c r="BK28" s="178"/>
      <c r="BL28" s="159"/>
    </row>
    <row r="29" spans="2:64" ht="18" customHeight="1">
      <c r="B29" s="4"/>
      <c r="C29" s="5"/>
      <c r="E29" s="4"/>
      <c r="F29" s="47" t="s">
        <v>45</v>
      </c>
      <c r="G29" s="86"/>
      <c r="H29" s="86"/>
      <c r="I29" s="86"/>
      <c r="K29" s="86"/>
      <c r="L29" s="86"/>
      <c r="M29" s="86"/>
      <c r="O29" s="86"/>
      <c r="P29" s="86"/>
      <c r="Q29" s="86"/>
      <c r="S29" s="86"/>
      <c r="T29" s="86"/>
      <c r="U29" s="86"/>
      <c r="V29" s="67"/>
      <c r="W29" s="86"/>
      <c r="X29" s="86"/>
      <c r="Y29" s="86"/>
      <c r="AA29" s="86"/>
      <c r="AB29" s="86"/>
      <c r="AC29" s="86"/>
      <c r="AD29" s="89"/>
      <c r="AG29" s="89"/>
      <c r="AH29" s="89"/>
      <c r="AI29" s="89"/>
      <c r="AJ29" s="89"/>
      <c r="AK29" s="89"/>
      <c r="AL29" s="89"/>
      <c r="AM29" s="89"/>
      <c r="AN29" s="5"/>
      <c r="AP29" s="100"/>
      <c r="AQ29" s="100"/>
      <c r="AR29" s="100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59"/>
    </row>
    <row r="30" spans="2:64" ht="18" customHeight="1">
      <c r="B30" s="4"/>
      <c r="C30" s="5"/>
      <c r="E30" s="4"/>
      <c r="F30" s="90" t="s">
        <v>46</v>
      </c>
      <c r="G30" s="49"/>
      <c r="P30" s="67"/>
      <c r="S30" s="67"/>
      <c r="U30" s="67"/>
      <c r="V30" s="67"/>
      <c r="Z30" s="67"/>
      <c r="AA30" s="86"/>
      <c r="AB30" s="86"/>
      <c r="AC30" s="89"/>
      <c r="AD30" s="89"/>
      <c r="AG30" s="89"/>
      <c r="AH30" s="89"/>
      <c r="AI30" s="89"/>
      <c r="AJ30" s="89"/>
      <c r="AK30" s="89"/>
      <c r="AL30" s="89"/>
      <c r="AM30" s="89"/>
      <c r="AN30" s="5"/>
      <c r="AP30" s="100"/>
      <c r="AQ30" s="100"/>
      <c r="AR30" s="100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59"/>
    </row>
    <row r="31" spans="2:64" ht="18" customHeight="1">
      <c r="B31" s="4"/>
      <c r="C31" s="5"/>
      <c r="E31" s="4"/>
      <c r="F31" s="91"/>
      <c r="G31" s="213">
        <v>3</v>
      </c>
      <c r="H31" s="214"/>
      <c r="I31" s="215"/>
      <c r="J31" s="92"/>
      <c r="K31" s="213">
        <v>3</v>
      </c>
      <c r="L31" s="214"/>
      <c r="M31" s="215"/>
      <c r="N31" s="92"/>
      <c r="O31" s="213">
        <v>3</v>
      </c>
      <c r="P31" s="214"/>
      <c r="Q31" s="215"/>
      <c r="R31" s="92"/>
      <c r="S31" s="213">
        <v>3</v>
      </c>
      <c r="T31" s="214"/>
      <c r="U31" s="215"/>
      <c r="V31" s="92"/>
      <c r="W31" s="213">
        <v>3</v>
      </c>
      <c r="X31" s="214"/>
      <c r="Y31" s="215"/>
      <c r="Z31" s="92"/>
      <c r="AA31" s="208">
        <f>SUM(G31:Y31)</f>
        <v>15</v>
      </c>
      <c r="AB31" s="209"/>
      <c r="AC31" s="210"/>
      <c r="AD31" s="1" t="s">
        <v>47</v>
      </c>
      <c r="AJ31" s="89"/>
      <c r="AK31" s="89"/>
      <c r="AL31" s="89"/>
      <c r="AM31" s="89"/>
      <c r="AN31" s="5"/>
      <c r="AP31" s="155"/>
      <c r="AQ31" s="155"/>
      <c r="AR31" s="211" t="s">
        <v>48</v>
      </c>
      <c r="AS31" s="178" t="s">
        <v>49</v>
      </c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59"/>
    </row>
    <row r="32" spans="2:64" ht="18" customHeight="1">
      <c r="B32" s="4"/>
      <c r="C32" s="5"/>
      <c r="E32" s="93"/>
      <c r="F32" s="90" t="s">
        <v>50</v>
      </c>
      <c r="G32" s="94"/>
      <c r="H32" s="94"/>
      <c r="I32" s="94"/>
      <c r="J32" s="95"/>
      <c r="K32" s="94"/>
      <c r="L32" s="94"/>
      <c r="M32" s="94"/>
      <c r="N32" s="95"/>
      <c r="O32" s="94"/>
      <c r="P32" s="94"/>
      <c r="Q32" s="94"/>
      <c r="R32" s="95"/>
      <c r="S32" s="94"/>
      <c r="T32" s="94"/>
      <c r="U32" s="94"/>
      <c r="V32" s="96"/>
      <c r="W32" s="94"/>
      <c r="X32" s="94"/>
      <c r="Y32" s="94"/>
      <c r="Z32" s="95"/>
      <c r="AA32" s="94"/>
      <c r="AB32" s="94"/>
      <c r="AC32" s="94"/>
      <c r="AD32" s="97"/>
      <c r="AG32" s="97"/>
      <c r="AH32" s="97"/>
      <c r="AI32" s="97"/>
      <c r="AJ32" s="98"/>
      <c r="AK32" s="98"/>
      <c r="AL32" s="98"/>
      <c r="AM32" s="98"/>
      <c r="AN32" s="99"/>
      <c r="AP32" s="100"/>
      <c r="AQ32" s="154"/>
      <c r="AR32" s="212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59"/>
    </row>
    <row r="33" spans="2:64" ht="18" customHeight="1">
      <c r="B33" s="4"/>
      <c r="C33" s="5"/>
      <c r="E33" s="4"/>
      <c r="F33" s="91"/>
      <c r="G33" s="213">
        <v>3</v>
      </c>
      <c r="H33" s="214"/>
      <c r="I33" s="215"/>
      <c r="J33" s="92"/>
      <c r="K33" s="213">
        <v>3</v>
      </c>
      <c r="L33" s="214"/>
      <c r="M33" s="215"/>
      <c r="N33" s="92"/>
      <c r="O33" s="213">
        <v>3</v>
      </c>
      <c r="P33" s="214"/>
      <c r="Q33" s="215"/>
      <c r="R33" s="92"/>
      <c r="S33" s="213">
        <v>3</v>
      </c>
      <c r="T33" s="214"/>
      <c r="U33" s="215"/>
      <c r="V33" s="92"/>
      <c r="W33" s="213">
        <v>3</v>
      </c>
      <c r="X33" s="214"/>
      <c r="Y33" s="215"/>
      <c r="Z33" s="92"/>
      <c r="AA33" s="208">
        <f>SUM(G33:Y33)</f>
        <v>15</v>
      </c>
      <c r="AB33" s="209"/>
      <c r="AC33" s="210"/>
      <c r="AD33" s="1" t="s">
        <v>47</v>
      </c>
      <c r="AJ33" s="89"/>
      <c r="AK33" s="89"/>
      <c r="AL33" s="89"/>
      <c r="AM33" s="89"/>
      <c r="AN33" s="5"/>
      <c r="AP33" s="100"/>
      <c r="AQ33" s="100"/>
      <c r="AR33" s="212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59"/>
    </row>
    <row r="34" spans="2:64" ht="18" customHeight="1">
      <c r="B34" s="4"/>
      <c r="C34" s="5"/>
      <c r="E34" s="4"/>
      <c r="F34" s="90" t="s">
        <v>51</v>
      </c>
      <c r="G34" s="49"/>
      <c r="P34" s="67"/>
      <c r="S34" s="67"/>
      <c r="U34" s="67"/>
      <c r="V34" s="67"/>
      <c r="W34" s="67"/>
      <c r="X34" s="67"/>
      <c r="AB34" s="67"/>
      <c r="AC34" s="86"/>
      <c r="AD34" s="86"/>
      <c r="AE34" s="89"/>
      <c r="AF34" s="89"/>
      <c r="AG34" s="89"/>
      <c r="AH34" s="89"/>
      <c r="AI34" s="89"/>
      <c r="AJ34" s="89"/>
      <c r="AK34" s="89"/>
      <c r="AL34" s="89"/>
      <c r="AM34" s="89"/>
      <c r="AN34" s="5"/>
      <c r="AP34" s="100"/>
      <c r="AQ34" s="100"/>
      <c r="AR34" s="212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59"/>
    </row>
    <row r="35" spans="2:64" ht="18" customHeight="1">
      <c r="B35" s="4"/>
      <c r="C35" s="5"/>
      <c r="E35" s="4"/>
      <c r="F35" s="91"/>
      <c r="G35" s="208">
        <f>COUNTIF(G33:Y33,"&gt;0")</f>
        <v>5</v>
      </c>
      <c r="H35" s="209"/>
      <c r="I35" s="210"/>
      <c r="J35" s="92"/>
      <c r="K35" s="101" t="str">
        <f>IF(AC35&amp;AD35="YY","REMEMBER, maximum funded hours per day is 10",IF(AC35="Y","REMEMBER, maximum funded hours per day is 10", ""))</f>
        <v/>
      </c>
      <c r="L35" s="102"/>
      <c r="M35" s="102"/>
      <c r="N35" s="92"/>
      <c r="O35" s="102"/>
      <c r="P35" s="102"/>
      <c r="Q35" s="102"/>
      <c r="R35" s="92"/>
      <c r="S35" s="102"/>
      <c r="T35" s="102"/>
      <c r="U35" s="102"/>
      <c r="V35" s="92"/>
      <c r="W35" s="92"/>
      <c r="X35" s="92"/>
      <c r="Y35" s="102"/>
      <c r="Z35" s="102"/>
      <c r="AA35" s="102"/>
      <c r="AB35" s="92"/>
      <c r="AC35" s="103" t="str">
        <f>IF(G33&gt;10,"Y",IF(K33&gt;10,"Y",IF(O33&gt;10,"Y",IF(S33&gt;10,"Y",IF(W33&gt;10,"Y","")))))</f>
        <v/>
      </c>
      <c r="AD35" s="103" t="str">
        <f>IF(G35&lt;3,"Y","")</f>
        <v/>
      </c>
      <c r="AE35" s="103"/>
      <c r="AJ35" s="89"/>
      <c r="AK35" s="89"/>
      <c r="AL35" s="89"/>
      <c r="AM35" s="89"/>
      <c r="AN35" s="5"/>
      <c r="AP35" s="100"/>
      <c r="AQ35" s="100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59"/>
    </row>
    <row r="36" spans="2:64" ht="5.0999999999999996" customHeight="1" thickBot="1">
      <c r="B36" s="6"/>
      <c r="C36" s="7"/>
      <c r="E36" s="6"/>
      <c r="F36" s="104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05"/>
      <c r="V36" s="105"/>
      <c r="W36" s="105"/>
      <c r="X36" s="105"/>
      <c r="Y36" s="9"/>
      <c r="Z36" s="9"/>
      <c r="AA36" s="9"/>
      <c r="AB36" s="105"/>
      <c r="AC36" s="82"/>
      <c r="AD36" s="82"/>
      <c r="AE36" s="106"/>
      <c r="AF36" s="106"/>
      <c r="AG36" s="106"/>
      <c r="AH36" s="106"/>
      <c r="AI36" s="106"/>
      <c r="AJ36" s="106"/>
      <c r="AK36" s="106"/>
      <c r="AL36" s="106"/>
      <c r="AM36" s="106"/>
      <c r="AN36" s="7"/>
      <c r="AP36" s="100"/>
      <c r="AQ36" s="100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59"/>
    </row>
    <row r="38" spans="2:64" s="121" customFormat="1" ht="18" hidden="1" customHeight="1">
      <c r="I38" s="122" t="s">
        <v>52</v>
      </c>
      <c r="J38" s="123"/>
      <c r="K38" s="124"/>
      <c r="L38" s="125"/>
      <c r="M38" s="125"/>
      <c r="N38" s="126" t="str">
        <f>I38</f>
        <v>1 Apr to 31 Aug</v>
      </c>
      <c r="O38" s="126"/>
      <c r="P38" s="126"/>
      <c r="Q38" s="125"/>
      <c r="R38" s="125"/>
      <c r="S38" s="125"/>
      <c r="T38" s="125"/>
      <c r="U38" s="125"/>
      <c r="V38" s="125" t="s">
        <v>53</v>
      </c>
      <c r="W38" s="125"/>
      <c r="X38" s="125"/>
      <c r="Y38" s="125"/>
      <c r="Z38" s="125"/>
      <c r="AA38" s="125"/>
      <c r="AB38" s="125"/>
      <c r="AC38" s="125"/>
      <c r="AD38" s="127"/>
      <c r="AE38" s="127"/>
      <c r="AF38" s="127"/>
      <c r="AG38" s="128" t="str">
        <f>N38&amp;V38</f>
        <v>1 Apr to 31 Aug2 year old</v>
      </c>
      <c r="AH38" s="128"/>
      <c r="AI38" s="165">
        <v>189</v>
      </c>
      <c r="AJ38" s="129">
        <v>15</v>
      </c>
      <c r="AK38" s="129">
        <f>AL38*$BI$9</f>
        <v>189</v>
      </c>
      <c r="AL38" s="129">
        <f>570/$BI$5</f>
        <v>15</v>
      </c>
      <c r="AM38" s="165" t="s">
        <v>54</v>
      </c>
      <c r="AN38" s="130"/>
      <c r="AQ38" s="165" t="s">
        <v>54</v>
      </c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</row>
    <row r="39" spans="2:64" s="121" customFormat="1" ht="18" hidden="1" customHeight="1">
      <c r="I39" s="122" t="s">
        <v>55</v>
      </c>
      <c r="J39" s="123"/>
      <c r="K39" s="132"/>
      <c r="L39" s="123"/>
      <c r="M39" s="123"/>
      <c r="N39" s="122"/>
      <c r="O39" s="122"/>
      <c r="P39" s="122"/>
      <c r="Q39" s="123"/>
      <c r="R39" s="123"/>
      <c r="S39" s="123"/>
      <c r="T39" s="123"/>
      <c r="U39" s="123"/>
      <c r="V39" s="123" t="s">
        <v>4</v>
      </c>
      <c r="W39" s="123"/>
      <c r="X39" s="123"/>
      <c r="Y39" s="123"/>
      <c r="Z39" s="123"/>
      <c r="AA39" s="123"/>
      <c r="AB39" s="123"/>
      <c r="AC39" s="123"/>
      <c r="AG39" s="133" t="str">
        <f>N38&amp;V39</f>
        <v>1 Apr to 31 Aug3 &amp; 4 year old (universal)</v>
      </c>
      <c r="AH39" s="133"/>
      <c r="AI39" s="134">
        <f>AI38</f>
        <v>189</v>
      </c>
      <c r="AJ39" s="134">
        <v>15</v>
      </c>
      <c r="AK39" s="134">
        <f>AL38*$BI$9</f>
        <v>189</v>
      </c>
      <c r="AL39" s="134">
        <f>570/$BI$5</f>
        <v>15</v>
      </c>
      <c r="AM39" s="167" t="s">
        <v>54</v>
      </c>
      <c r="AN39" s="135"/>
      <c r="AQ39" s="167" t="s">
        <v>54</v>
      </c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</row>
    <row r="40" spans="2:64" s="121" customFormat="1" ht="18" hidden="1" customHeight="1">
      <c r="I40" s="122" t="s">
        <v>11</v>
      </c>
      <c r="J40" s="123"/>
      <c r="K40" s="132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 t="s">
        <v>56</v>
      </c>
      <c r="W40" s="123"/>
      <c r="X40" s="123"/>
      <c r="Y40" s="123"/>
      <c r="Z40" s="123"/>
      <c r="AA40" s="123"/>
      <c r="AB40" s="123"/>
      <c r="AC40" s="123"/>
      <c r="AG40" s="133" t="str">
        <f>N38&amp;V40</f>
        <v>1 Apr to 31 Augunder 2 yr old (working parent)</v>
      </c>
      <c r="AH40" s="133"/>
      <c r="AI40" s="134">
        <f>AI39</f>
        <v>189</v>
      </c>
      <c r="AJ40" s="134">
        <v>15</v>
      </c>
      <c r="AK40" s="134">
        <f>AL40*$BI$9</f>
        <v>189</v>
      </c>
      <c r="AL40" s="134">
        <f>570/$BI$5</f>
        <v>15</v>
      </c>
      <c r="AM40" s="167" t="s">
        <v>54</v>
      </c>
      <c r="AN40" s="135"/>
      <c r="AQ40" s="167" t="s">
        <v>54</v>
      </c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</row>
    <row r="41" spans="2:64" s="121" customFormat="1" ht="18" hidden="1" customHeight="1">
      <c r="J41" s="123"/>
      <c r="K41" s="132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 t="s">
        <v>57</v>
      </c>
      <c r="W41" s="123"/>
      <c r="X41" s="123"/>
      <c r="Y41" s="123"/>
      <c r="Z41" s="123"/>
      <c r="AA41" s="123"/>
      <c r="AB41" s="123"/>
      <c r="AC41" s="123"/>
      <c r="AG41" s="133" t="str">
        <f>N38&amp;V41</f>
        <v>1 Apr to 31 Aug2 year old (working parent)</v>
      </c>
      <c r="AH41" s="133"/>
      <c r="AI41" s="134">
        <f>AI40</f>
        <v>189</v>
      </c>
      <c r="AJ41" s="134">
        <v>15</v>
      </c>
      <c r="AK41" s="134">
        <f>AL41*$BI$9</f>
        <v>189</v>
      </c>
      <c r="AL41" s="134">
        <f>570/$BI$5</f>
        <v>15</v>
      </c>
      <c r="AM41" s="167" t="s">
        <v>54</v>
      </c>
      <c r="AN41" s="135"/>
      <c r="AQ41" s="167" t="s">
        <v>54</v>
      </c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</row>
    <row r="42" spans="2:64" s="121" customFormat="1" ht="18" hidden="1" customHeight="1" thickBot="1">
      <c r="J42" s="123"/>
      <c r="K42" s="132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 t="s">
        <v>58</v>
      </c>
      <c r="W42" s="123"/>
      <c r="X42" s="123"/>
      <c r="Y42" s="123"/>
      <c r="Z42" s="123"/>
      <c r="AA42" s="123"/>
      <c r="AB42" s="123"/>
      <c r="AC42" s="123"/>
      <c r="AD42" s="136"/>
      <c r="AG42" s="133" t="str">
        <f>N38&amp;V42</f>
        <v>1 Apr to 31 Aug3 &amp; 4 year old (working parent)</v>
      </c>
      <c r="AH42" s="133"/>
      <c r="AI42" s="134">
        <f>AI40*2</f>
        <v>378</v>
      </c>
      <c r="AJ42" s="134">
        <v>30</v>
      </c>
      <c r="AK42" s="134">
        <f>AL42*$BI$9</f>
        <v>378</v>
      </c>
      <c r="AL42" s="134">
        <f>1140/$BI$5</f>
        <v>30</v>
      </c>
      <c r="AM42" s="167" t="s">
        <v>54</v>
      </c>
      <c r="AN42" s="135"/>
      <c r="AQ42" s="167" t="s">
        <v>54</v>
      </c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</row>
    <row r="43" spans="2:64" s="121" customFormat="1" ht="18" hidden="1" customHeight="1">
      <c r="J43" s="123"/>
      <c r="K43" s="124"/>
      <c r="L43" s="125"/>
      <c r="M43" s="125"/>
      <c r="N43" s="126" t="str">
        <f>I39</f>
        <v>1 Jan to 31 Mar</v>
      </c>
      <c r="O43" s="126"/>
      <c r="P43" s="126"/>
      <c r="Q43" s="125"/>
      <c r="R43" s="125"/>
      <c r="S43" s="125"/>
      <c r="T43" s="125"/>
      <c r="U43" s="125"/>
      <c r="V43" s="125" t="s">
        <v>53</v>
      </c>
      <c r="W43" s="125"/>
      <c r="X43" s="125"/>
      <c r="Y43" s="125"/>
      <c r="Z43" s="125"/>
      <c r="AA43" s="125"/>
      <c r="AB43" s="125"/>
      <c r="AC43" s="125"/>
      <c r="AD43" s="127"/>
      <c r="AE43" s="127"/>
      <c r="AF43" s="127"/>
      <c r="AG43" s="128" t="str">
        <f>N43&amp;V43</f>
        <v>1 Jan to 31 Mar2 year old</v>
      </c>
      <c r="AH43" s="128"/>
      <c r="AI43" s="165">
        <v>189</v>
      </c>
      <c r="AJ43" s="129">
        <v>15</v>
      </c>
      <c r="AK43" s="129">
        <f>AL43*$BI$9</f>
        <v>189</v>
      </c>
      <c r="AL43" s="129">
        <f>570/$BI$5</f>
        <v>15</v>
      </c>
      <c r="AM43" s="165" t="s">
        <v>59</v>
      </c>
      <c r="AN43" s="130"/>
      <c r="AQ43" s="165" t="s">
        <v>59</v>
      </c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</row>
    <row r="44" spans="2:64" s="121" customFormat="1" ht="18" hidden="1" customHeight="1">
      <c r="J44" s="123"/>
      <c r="K44" s="132"/>
      <c r="L44" s="123"/>
      <c r="M44" s="123"/>
      <c r="N44" s="122"/>
      <c r="O44" s="122"/>
      <c r="P44" s="122"/>
      <c r="Q44" s="123"/>
      <c r="R44" s="123"/>
      <c r="S44" s="123"/>
      <c r="T44" s="123"/>
      <c r="U44" s="123"/>
      <c r="V44" s="123" t="s">
        <v>4</v>
      </c>
      <c r="W44" s="123"/>
      <c r="X44" s="123"/>
      <c r="Y44" s="123"/>
      <c r="Z44" s="123"/>
      <c r="AA44" s="123"/>
      <c r="AB44" s="123"/>
      <c r="AC44" s="123"/>
      <c r="AG44" s="133" t="str">
        <f>N43&amp;V44</f>
        <v>1 Jan to 31 Mar3 &amp; 4 year old (universal)</v>
      </c>
      <c r="AH44" s="133"/>
      <c r="AI44" s="134">
        <f>AI43</f>
        <v>189</v>
      </c>
      <c r="AJ44" s="134">
        <v>15</v>
      </c>
      <c r="AK44" s="134">
        <f>AL43*$BI$9</f>
        <v>189</v>
      </c>
      <c r="AL44" s="134">
        <f>570/$BI$5</f>
        <v>15</v>
      </c>
      <c r="AM44" s="167" t="s">
        <v>59</v>
      </c>
      <c r="AN44" s="135"/>
      <c r="AQ44" s="167" t="s">
        <v>59</v>
      </c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</row>
    <row r="45" spans="2:64" s="121" customFormat="1" ht="18" hidden="1" customHeight="1">
      <c r="I45" s="123"/>
      <c r="J45" s="123"/>
      <c r="K45" s="132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 t="s">
        <v>56</v>
      </c>
      <c r="W45" s="123"/>
      <c r="X45" s="123"/>
      <c r="Y45" s="123"/>
      <c r="Z45" s="123"/>
      <c r="AA45" s="123"/>
      <c r="AB45" s="123"/>
      <c r="AC45" s="123"/>
      <c r="AG45" s="133" t="str">
        <f>N43&amp;V45</f>
        <v>1 Jan to 31 Marunder 2 yr old (working parent)</v>
      </c>
      <c r="AH45" s="133"/>
      <c r="AI45" s="134">
        <f>AI44</f>
        <v>189</v>
      </c>
      <c r="AJ45" s="134">
        <v>15</v>
      </c>
      <c r="AK45" s="134">
        <f>AL45*$BI$9</f>
        <v>189</v>
      </c>
      <c r="AL45" s="134">
        <f>570/$BI$5</f>
        <v>15</v>
      </c>
      <c r="AM45" s="167" t="s">
        <v>59</v>
      </c>
      <c r="AN45" s="135"/>
      <c r="AQ45" s="167" t="s">
        <v>59</v>
      </c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</row>
    <row r="46" spans="2:64" s="121" customFormat="1" ht="18" hidden="1" customHeight="1">
      <c r="I46" s="123"/>
      <c r="J46" s="123"/>
      <c r="K46" s="132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 t="s">
        <v>57</v>
      </c>
      <c r="W46" s="123"/>
      <c r="X46" s="123"/>
      <c r="Y46" s="123"/>
      <c r="Z46" s="123"/>
      <c r="AA46" s="123"/>
      <c r="AB46" s="123"/>
      <c r="AC46" s="123"/>
      <c r="AG46" s="133" t="str">
        <f>N43&amp;V46</f>
        <v>1 Jan to 31 Mar2 year old (working parent)</v>
      </c>
      <c r="AH46" s="133"/>
      <c r="AI46" s="134">
        <f>AI45</f>
        <v>189</v>
      </c>
      <c r="AJ46" s="134">
        <v>15</v>
      </c>
      <c r="AK46" s="134">
        <f>AL46*$BI$9</f>
        <v>189</v>
      </c>
      <c r="AL46" s="134">
        <f>570/$BI$5</f>
        <v>15</v>
      </c>
      <c r="AM46" s="167" t="s">
        <v>59</v>
      </c>
      <c r="AN46" s="135"/>
      <c r="AQ46" s="167" t="s">
        <v>59</v>
      </c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</row>
    <row r="47" spans="2:64" s="121" customFormat="1" ht="18" hidden="1" customHeight="1" thickBot="1">
      <c r="I47" s="123"/>
      <c r="J47" s="123"/>
      <c r="K47" s="137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23" t="s">
        <v>58</v>
      </c>
      <c r="W47" s="138"/>
      <c r="X47" s="138"/>
      <c r="Y47" s="138"/>
      <c r="Z47" s="138"/>
      <c r="AA47" s="138"/>
      <c r="AB47" s="138"/>
      <c r="AC47" s="138"/>
      <c r="AD47" s="139"/>
      <c r="AE47" s="139"/>
      <c r="AF47" s="139"/>
      <c r="AG47" s="140" t="str">
        <f>N43&amp;V47</f>
        <v>1 Jan to 31 Mar3 &amp; 4 year old (working parent)</v>
      </c>
      <c r="AH47" s="140"/>
      <c r="AI47" s="141">
        <f>AI45*2</f>
        <v>378</v>
      </c>
      <c r="AJ47" s="141">
        <v>30</v>
      </c>
      <c r="AK47" s="141">
        <f>AL47*$BI$9</f>
        <v>378</v>
      </c>
      <c r="AL47" s="141">
        <f>1140/$BI$5</f>
        <v>30</v>
      </c>
      <c r="AM47" s="168" t="s">
        <v>59</v>
      </c>
      <c r="AN47" s="142"/>
      <c r="AQ47" s="168" t="s">
        <v>59</v>
      </c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</row>
    <row r="48" spans="2:64" s="121" customFormat="1" ht="18" hidden="1" customHeight="1">
      <c r="J48" s="123"/>
      <c r="K48" s="124"/>
      <c r="L48" s="125"/>
      <c r="M48" s="125"/>
      <c r="N48" s="126" t="str">
        <f>I40</f>
        <v>1 Sept to 31 Dec</v>
      </c>
      <c r="O48" s="126"/>
      <c r="P48" s="126"/>
      <c r="Q48" s="125"/>
      <c r="R48" s="125"/>
      <c r="S48" s="125"/>
      <c r="T48" s="125"/>
      <c r="U48" s="125"/>
      <c r="V48" s="125" t="s">
        <v>53</v>
      </c>
      <c r="W48" s="125"/>
      <c r="X48" s="125"/>
      <c r="Y48" s="125"/>
      <c r="Z48" s="125"/>
      <c r="AA48" s="125"/>
      <c r="AB48" s="125"/>
      <c r="AC48" s="125"/>
      <c r="AD48" s="127"/>
      <c r="AE48" s="127"/>
      <c r="AF48" s="127"/>
      <c r="AG48" s="128" t="str">
        <f>N48&amp;V48</f>
        <v>1 Sept to 31 Dec2 year old</v>
      </c>
      <c r="AH48" s="128"/>
      <c r="AI48" s="165">
        <v>189</v>
      </c>
      <c r="AJ48" s="129">
        <v>15</v>
      </c>
      <c r="AK48" s="129">
        <f>AL48*$BI$9</f>
        <v>189</v>
      </c>
      <c r="AL48" s="129">
        <f>570/$BI$5</f>
        <v>15</v>
      </c>
      <c r="AM48" s="165" t="s">
        <v>60</v>
      </c>
      <c r="AN48" s="130"/>
      <c r="AQ48" s="165" t="s">
        <v>60</v>
      </c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</row>
    <row r="49" spans="10:60" s="121" customFormat="1" ht="18" hidden="1" customHeight="1">
      <c r="J49" s="123"/>
      <c r="K49" s="132"/>
      <c r="L49" s="123"/>
      <c r="M49" s="123"/>
      <c r="N49" s="122"/>
      <c r="O49" s="122"/>
      <c r="P49" s="122"/>
      <c r="Q49" s="123"/>
      <c r="R49" s="123"/>
      <c r="S49" s="123"/>
      <c r="T49" s="123"/>
      <c r="U49" s="123"/>
      <c r="V49" s="123" t="s">
        <v>4</v>
      </c>
      <c r="W49" s="123"/>
      <c r="X49" s="123"/>
      <c r="Y49" s="123"/>
      <c r="Z49" s="123"/>
      <c r="AA49" s="123"/>
      <c r="AB49" s="123"/>
      <c r="AC49" s="123"/>
      <c r="AG49" s="133" t="str">
        <f>N48&amp;V49</f>
        <v>1 Sept to 31 Dec3 &amp; 4 year old (universal)</v>
      </c>
      <c r="AH49" s="133"/>
      <c r="AI49" s="134">
        <f>AI48</f>
        <v>189</v>
      </c>
      <c r="AJ49" s="134">
        <v>15</v>
      </c>
      <c r="AK49" s="134">
        <f>AL48*$BI$9</f>
        <v>189</v>
      </c>
      <c r="AL49" s="134">
        <f>570/$BI$5</f>
        <v>15</v>
      </c>
      <c r="AM49" s="167" t="s">
        <v>60</v>
      </c>
      <c r="AN49" s="135"/>
      <c r="AQ49" s="167" t="s">
        <v>60</v>
      </c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</row>
    <row r="50" spans="10:60" s="121" customFormat="1" ht="18" hidden="1" customHeight="1">
      <c r="J50" s="123"/>
      <c r="K50" s="132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 t="s">
        <v>56</v>
      </c>
      <c r="W50" s="123"/>
      <c r="X50" s="123"/>
      <c r="Y50" s="123"/>
      <c r="Z50" s="123"/>
      <c r="AA50" s="123"/>
      <c r="AB50" s="123"/>
      <c r="AC50" s="123"/>
      <c r="AG50" s="133" t="str">
        <f>N48&amp;V50</f>
        <v>1 Sept to 31 Decunder 2 yr old (working parent)</v>
      </c>
      <c r="AH50" s="133"/>
      <c r="AI50" s="134">
        <f>AI49</f>
        <v>189</v>
      </c>
      <c r="AJ50" s="134">
        <v>15</v>
      </c>
      <c r="AK50" s="134">
        <f>AL50*$BI$9</f>
        <v>189</v>
      </c>
      <c r="AL50" s="134">
        <f>570/$BI$5</f>
        <v>15</v>
      </c>
      <c r="AM50" s="167" t="s">
        <v>60</v>
      </c>
      <c r="AN50" s="135"/>
      <c r="AQ50" s="167" t="s">
        <v>60</v>
      </c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</row>
    <row r="51" spans="10:60" s="121" customFormat="1" ht="18" hidden="1" customHeight="1">
      <c r="J51" s="123"/>
      <c r="K51" s="132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 t="s">
        <v>57</v>
      </c>
      <c r="W51" s="123"/>
      <c r="X51" s="123"/>
      <c r="Y51" s="123"/>
      <c r="Z51" s="123"/>
      <c r="AA51" s="123"/>
      <c r="AB51" s="123"/>
      <c r="AC51" s="123"/>
      <c r="AG51" s="133" t="str">
        <f>N48&amp;V51</f>
        <v>1 Sept to 31 Dec2 year old (working parent)</v>
      </c>
      <c r="AH51" s="133"/>
      <c r="AI51" s="134">
        <f>AI50</f>
        <v>189</v>
      </c>
      <c r="AJ51" s="134">
        <v>15</v>
      </c>
      <c r="AK51" s="134">
        <f>AL51*$BI$9</f>
        <v>189</v>
      </c>
      <c r="AL51" s="134">
        <f>570/$BI$5</f>
        <v>15</v>
      </c>
      <c r="AM51" s="167" t="s">
        <v>60</v>
      </c>
      <c r="AN51" s="135"/>
      <c r="AQ51" s="167" t="s">
        <v>60</v>
      </c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</row>
    <row r="52" spans="10:60" s="121" customFormat="1" ht="18" hidden="1" customHeight="1" thickBot="1">
      <c r="J52" s="123"/>
      <c r="K52" s="137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 t="s">
        <v>58</v>
      </c>
      <c r="W52" s="138"/>
      <c r="X52" s="138"/>
      <c r="Y52" s="138"/>
      <c r="Z52" s="138"/>
      <c r="AA52" s="138"/>
      <c r="AB52" s="138"/>
      <c r="AC52" s="138"/>
      <c r="AD52" s="139"/>
      <c r="AE52" s="139"/>
      <c r="AF52" s="139"/>
      <c r="AG52" s="140" t="str">
        <f>N48&amp;V52</f>
        <v>1 Sept to 31 Dec3 &amp; 4 year old (working parent)</v>
      </c>
      <c r="AH52" s="140"/>
      <c r="AI52" s="141">
        <f>AI50*2</f>
        <v>378</v>
      </c>
      <c r="AJ52" s="141">
        <v>30</v>
      </c>
      <c r="AK52" s="141">
        <f>AL52*$BI$9</f>
        <v>378</v>
      </c>
      <c r="AL52" s="141">
        <f>1140/$BI$5</f>
        <v>30</v>
      </c>
      <c r="AM52" s="168" t="s">
        <v>60</v>
      </c>
      <c r="AN52" s="142"/>
      <c r="AQ52" s="168" t="s">
        <v>60</v>
      </c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</row>
    <row r="53" spans="10:60" ht="18" customHeight="1"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</row>
    <row r="64" spans="10:60" ht="18" customHeight="1">
      <c r="AO64" s="144"/>
      <c r="AP64" s="144"/>
      <c r="AQ64" s="144"/>
    </row>
    <row r="65" spans="41:43" ht="18" customHeight="1">
      <c r="AO65" s="144"/>
      <c r="AP65" s="144"/>
      <c r="AQ65" s="144"/>
    </row>
    <row r="66" spans="41:43" ht="18" customHeight="1">
      <c r="AO66" s="144"/>
      <c r="AP66" s="144"/>
      <c r="AQ66" s="144"/>
    </row>
    <row r="67" spans="41:43" ht="18" customHeight="1">
      <c r="AO67" s="144"/>
      <c r="AP67" s="144"/>
      <c r="AQ67" s="144"/>
    </row>
    <row r="68" spans="41:43" ht="18" customHeight="1">
      <c r="AO68" s="144"/>
      <c r="AP68" s="144"/>
      <c r="AQ68" s="144"/>
    </row>
    <row r="69" spans="41:43" ht="18" customHeight="1">
      <c r="AO69" s="144"/>
      <c r="AP69" s="144"/>
      <c r="AQ69" s="144"/>
    </row>
    <row r="70" spans="41:43" ht="18" customHeight="1">
      <c r="AO70" s="144"/>
      <c r="AP70" s="144"/>
      <c r="AQ70" s="144"/>
    </row>
    <row r="71" spans="41:43" ht="18" customHeight="1">
      <c r="AO71" s="144"/>
      <c r="AP71" s="144"/>
      <c r="AQ71" s="144"/>
    </row>
    <row r="72" spans="41:43" ht="18" customHeight="1">
      <c r="AO72" s="144"/>
      <c r="AP72" s="144"/>
      <c r="AQ72" s="144"/>
    </row>
  </sheetData>
  <sheetProtection algorithmName="SHA-512" hashValue="Iw1TQVWV3Q67NnrsM161fVe+m7IBVoa4tR3yR+Alp6V25clQ7pvfa5e9LzQl5UfpfKQRJ1LUAgVHslvE57/jgQ==" saltValue="AqWn7QVzsVTiqanSlgeRbA==" spinCount="100000" sheet="1" objects="1" scenarios="1"/>
  <mergeCells count="52">
    <mergeCell ref="AA31:AC31"/>
    <mergeCell ref="AR31:AR34"/>
    <mergeCell ref="AS31:BK34"/>
    <mergeCell ref="G35:I35"/>
    <mergeCell ref="G33:I33"/>
    <mergeCell ref="K33:M33"/>
    <mergeCell ref="O33:Q33"/>
    <mergeCell ref="S33:U33"/>
    <mergeCell ref="W33:Y33"/>
    <mergeCell ref="AA33:AC33"/>
    <mergeCell ref="G31:I31"/>
    <mergeCell ref="K31:M31"/>
    <mergeCell ref="O31:Q31"/>
    <mergeCell ref="S31:U31"/>
    <mergeCell ref="W31:Y31"/>
    <mergeCell ref="F25:AH25"/>
    <mergeCell ref="B27:C28"/>
    <mergeCell ref="G28:I28"/>
    <mergeCell ref="K28:M28"/>
    <mergeCell ref="O28:Q28"/>
    <mergeCell ref="S28:U28"/>
    <mergeCell ref="W28:Y28"/>
    <mergeCell ref="AA28:AC28"/>
    <mergeCell ref="B12:C13"/>
    <mergeCell ref="AH12:AN14"/>
    <mergeCell ref="BB14:BD14"/>
    <mergeCell ref="BB16:BD16"/>
    <mergeCell ref="F17:J17"/>
    <mergeCell ref="L17:P17"/>
    <mergeCell ref="R17:V17"/>
    <mergeCell ref="AD17:AH17"/>
    <mergeCell ref="X17:AB17"/>
    <mergeCell ref="Q5:Y5"/>
    <mergeCell ref="AA5:AI6"/>
    <mergeCell ref="AK5:AM5"/>
    <mergeCell ref="BI5:BK5"/>
    <mergeCell ref="B9:C9"/>
    <mergeCell ref="Q9:Y9"/>
    <mergeCell ref="AB9:AH9"/>
    <mergeCell ref="AI9:AM9"/>
    <mergeCell ref="BI9:BK9"/>
    <mergeCell ref="B1:C1"/>
    <mergeCell ref="E1:AN1"/>
    <mergeCell ref="B3:C3"/>
    <mergeCell ref="Q3:Y3"/>
    <mergeCell ref="AA3:AI4"/>
    <mergeCell ref="AK3:AM3"/>
    <mergeCell ref="AQ18:BK19"/>
    <mergeCell ref="AP21:AQ24"/>
    <mergeCell ref="AR21:AR23"/>
    <mergeCell ref="AS21:BK26"/>
    <mergeCell ref="AS27:BK30"/>
  </mergeCells>
  <conditionalFormatting sqref="G33">
    <cfRule type="expression" dxfId="24" priority="9" stopIfTrue="1">
      <formula>$G$33&gt;$G$31</formula>
    </cfRule>
    <cfRule type="expression" dxfId="23" priority="17">
      <formula>$G$33&gt;10</formula>
    </cfRule>
  </conditionalFormatting>
  <conditionalFormatting sqref="K33">
    <cfRule type="expression" dxfId="22" priority="7" stopIfTrue="1">
      <formula>$K$33&gt;$K$31</formula>
    </cfRule>
    <cfRule type="expression" dxfId="21" priority="8">
      <formula>$K$33&gt;10</formula>
    </cfRule>
  </conditionalFormatting>
  <conditionalFormatting sqref="O33">
    <cfRule type="expression" dxfId="20" priority="5" stopIfTrue="1">
      <formula>$O$33&gt;$O$31</formula>
    </cfRule>
    <cfRule type="expression" dxfId="19" priority="6">
      <formula>$O$33&gt;10</formula>
    </cfRule>
  </conditionalFormatting>
  <conditionalFormatting sqref="S33">
    <cfRule type="expression" dxfId="18" priority="3" stopIfTrue="1">
      <formula>$S$33&gt;$S$31</formula>
    </cfRule>
    <cfRule type="expression" dxfId="17" priority="4">
      <formula>$S$33&gt;10</formula>
    </cfRule>
  </conditionalFormatting>
  <conditionalFormatting sqref="W33">
    <cfRule type="expression" dxfId="16" priority="1" stopIfTrue="1">
      <formula>$W$33&gt;$W$31</formula>
    </cfRule>
    <cfRule type="expression" dxfId="15" priority="2">
      <formula>$W$33&gt;10</formula>
    </cfRule>
  </conditionalFormatting>
  <conditionalFormatting sqref="AK3">
    <cfRule type="expression" dxfId="14" priority="12">
      <formula>$W$33&gt;10</formula>
    </cfRule>
  </conditionalFormatting>
  <conditionalFormatting sqref="AK5">
    <cfRule type="expression" dxfId="13" priority="10">
      <formula>$W$33&gt;10</formula>
    </cfRule>
  </conditionalFormatting>
  <conditionalFormatting sqref="AK3:AM3">
    <cfRule type="expression" dxfId="12" priority="18">
      <formula>$Q$5="All Year Round"</formula>
    </cfRule>
  </conditionalFormatting>
  <conditionalFormatting sqref="AK5:AM5">
    <cfRule type="expression" dxfId="11" priority="11">
      <formula>$Q$5="All Year Round"</formula>
    </cfRule>
  </conditionalFormatting>
  <dataValidations count="3">
    <dataValidation type="list" allowBlank="1" showInputMessage="1" showErrorMessage="1" sqref="Q9:Y9" xr:uid="{A38E5217-3524-496C-A7CB-FD647E3369B7}">
      <formula1>"1 Jan to 31 Mar,1 Apr to 31 Aug,1 Sept to 31 Dec"</formula1>
    </dataValidation>
    <dataValidation type="list" allowBlank="1" showInputMessage="1" showErrorMessage="1" sqref="Q5:Y5" xr:uid="{99DC0FC5-382E-4E4A-8969-0BD25224EEBE}">
      <formula1>"please select, Term Time, All Year Round"</formula1>
    </dataValidation>
    <dataValidation type="list" allowBlank="1" showInputMessage="1" showErrorMessage="1" sqref="Q3:Y3" xr:uid="{0E36B85E-ABA4-4D64-8CDA-439FC3D99D57}">
      <formula1>$V$38:$V$42</formula1>
    </dataValidation>
  </dataValidations>
  <pageMargins left="0.39370078740157483" right="0.39370078740157483" top="0.19685039370078741" bottom="0.19685039370078741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887D-D865-413D-9680-7615DF749F62}">
  <sheetPr>
    <tabColor rgb="FF00B050"/>
    <pageSetUpPr fitToPage="1"/>
  </sheetPr>
  <dimension ref="A1:BO72"/>
  <sheetViews>
    <sheetView showGridLines="0" workbookViewId="0">
      <selection activeCell="Y13" sqref="Y13"/>
    </sheetView>
  </sheetViews>
  <sheetFormatPr defaultColWidth="3.5703125" defaultRowHeight="18" customHeight="1"/>
  <cols>
    <col min="1" max="1" width="0.7109375" style="1" customWidth="1"/>
    <col min="2" max="3" width="3.5703125" style="1"/>
    <col min="4" max="4" width="0.7109375" style="1" customWidth="1"/>
    <col min="5" max="9" width="3.5703125" style="1"/>
    <col min="10" max="10" width="3.5703125" style="1" customWidth="1"/>
    <col min="11" max="30" width="3.5703125" style="1"/>
    <col min="31" max="31" width="3.5703125" style="1" customWidth="1"/>
    <col min="32" max="32" width="4" style="1" bestFit="1" customWidth="1"/>
    <col min="33" max="34" width="3.5703125" style="1"/>
    <col min="35" max="35" width="4" style="1" bestFit="1" customWidth="1"/>
    <col min="36" max="36" width="3.7109375" style="1" bestFit="1" customWidth="1"/>
    <col min="37" max="37" width="3.5703125" style="1"/>
    <col min="38" max="38" width="3.7109375" style="1" bestFit="1" customWidth="1"/>
    <col min="39" max="16384" width="3.5703125" style="1"/>
  </cols>
  <sheetData>
    <row r="1" spans="1:40" ht="25.15" customHeight="1" thickBot="1">
      <c r="A1" s="13"/>
      <c r="B1" s="179" t="s">
        <v>0</v>
      </c>
      <c r="C1" s="179"/>
      <c r="E1" s="180" t="str">
        <f>'STEPS 1-4'!E1</f>
        <v>SUMMER 2025</v>
      </c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</row>
    <row r="2" spans="1:40" ht="25.15" customHeight="1">
      <c r="B2" s="198">
        <v>5</v>
      </c>
      <c r="C2" s="199"/>
      <c r="E2" s="37" t="s">
        <v>13</v>
      </c>
      <c r="F2" s="3"/>
      <c r="G2" s="38"/>
      <c r="H2" s="38"/>
      <c r="I2" s="38"/>
      <c r="J2" s="38"/>
      <c r="K2" s="38"/>
      <c r="L2" s="38"/>
      <c r="M2" s="38"/>
      <c r="N2" s="38"/>
      <c r="O2" s="39"/>
      <c r="P2" s="38"/>
      <c r="Q2" s="38"/>
      <c r="R2" s="38"/>
      <c r="S2" s="38"/>
      <c r="T2" s="38"/>
      <c r="U2" s="38"/>
      <c r="V2" s="38"/>
      <c r="W2" s="38"/>
      <c r="X2" s="38"/>
      <c r="Y2" s="38"/>
      <c r="Z2" s="40"/>
      <c r="AA2" s="40"/>
      <c r="AB2" s="40"/>
      <c r="AC2" s="40"/>
      <c r="AD2" s="40"/>
      <c r="AE2" s="40"/>
      <c r="AF2" s="40"/>
      <c r="AG2" s="40"/>
      <c r="AH2" s="200" t="s">
        <v>61</v>
      </c>
      <c r="AI2" s="200"/>
      <c r="AJ2" s="200"/>
      <c r="AK2" s="200"/>
      <c r="AL2" s="200"/>
      <c r="AM2" s="200"/>
      <c r="AN2" s="201"/>
    </row>
    <row r="3" spans="1:40" ht="15" customHeight="1">
      <c r="B3" s="181"/>
      <c r="C3" s="182"/>
      <c r="E3" s="4"/>
      <c r="F3" s="47" t="s">
        <v>15</v>
      </c>
      <c r="G3" s="48"/>
      <c r="H3" s="48"/>
      <c r="I3" s="48"/>
      <c r="J3" s="48"/>
      <c r="K3" s="48"/>
      <c r="L3" s="49" t="s">
        <v>16</v>
      </c>
      <c r="M3" s="48"/>
      <c r="N3" s="48"/>
      <c r="O3" s="50"/>
      <c r="P3" s="48"/>
      <c r="Q3" s="48"/>
      <c r="R3" s="48"/>
      <c r="S3" s="48"/>
      <c r="T3" s="48"/>
      <c r="U3" s="48"/>
      <c r="V3" s="48"/>
      <c r="W3" s="48"/>
      <c r="X3" s="48"/>
      <c r="Y3" s="48"/>
      <c r="Z3" s="51"/>
      <c r="AA3" s="51"/>
      <c r="AB3" s="51"/>
      <c r="AC3" s="51"/>
      <c r="AD3" s="51"/>
      <c r="AE3" s="51"/>
      <c r="AF3" s="52"/>
      <c r="AG3" s="52"/>
      <c r="AH3" s="202"/>
      <c r="AI3" s="202"/>
      <c r="AJ3" s="202"/>
      <c r="AK3" s="202"/>
      <c r="AL3" s="202"/>
      <c r="AM3" s="202"/>
      <c r="AN3" s="203"/>
    </row>
    <row r="4" spans="1:40" ht="15" customHeight="1">
      <c r="B4" s="4"/>
      <c r="C4" s="5"/>
      <c r="E4" s="4"/>
      <c r="F4" s="50"/>
      <c r="G4" s="48"/>
      <c r="H4" s="48"/>
      <c r="I4" s="48"/>
      <c r="J4" s="48"/>
      <c r="L4" s="56" t="s">
        <v>62</v>
      </c>
      <c r="M4" s="48"/>
      <c r="N4" s="48"/>
      <c r="O4" s="50"/>
      <c r="P4" s="48"/>
      <c r="Q4" s="48"/>
      <c r="R4" s="48"/>
      <c r="S4" s="48"/>
      <c r="T4" s="48"/>
      <c r="U4" s="48"/>
      <c r="V4" s="48"/>
      <c r="W4" s="48"/>
      <c r="X4" s="48"/>
      <c r="Y4" s="48"/>
      <c r="Z4" s="51"/>
      <c r="AA4" s="51"/>
      <c r="AB4" s="51"/>
      <c r="AC4" s="51"/>
      <c r="AD4" s="51"/>
      <c r="AE4" s="51"/>
      <c r="AF4" s="52"/>
      <c r="AG4" s="52"/>
      <c r="AH4" s="202"/>
      <c r="AI4" s="202"/>
      <c r="AJ4" s="202"/>
      <c r="AK4" s="202"/>
      <c r="AL4" s="202"/>
      <c r="AM4" s="202"/>
      <c r="AN4" s="203"/>
    </row>
    <row r="5" spans="1:40" ht="15" customHeight="1">
      <c r="B5" s="4"/>
      <c r="C5" s="5"/>
      <c r="E5" s="4"/>
      <c r="F5" s="50"/>
      <c r="G5" s="48"/>
      <c r="H5" s="48"/>
      <c r="I5" s="48"/>
      <c r="J5" s="48"/>
      <c r="L5" s="56" t="s">
        <v>63</v>
      </c>
      <c r="M5" s="48"/>
      <c r="N5" s="48"/>
      <c r="O5" s="50"/>
      <c r="P5" s="48"/>
      <c r="Q5" s="48"/>
      <c r="R5" s="48"/>
      <c r="S5" s="48"/>
      <c r="T5" s="48"/>
      <c r="U5" s="48"/>
      <c r="V5" s="48"/>
      <c r="W5" s="48"/>
      <c r="X5" s="48"/>
      <c r="Y5" s="48"/>
      <c r="Z5" s="51"/>
      <c r="AA5" s="51"/>
      <c r="AB5" s="51"/>
      <c r="AC5" s="51"/>
      <c r="AD5" s="51"/>
      <c r="AE5" s="51"/>
      <c r="AF5" s="52"/>
      <c r="AG5" s="52"/>
      <c r="AH5" s="52"/>
      <c r="AI5" s="52"/>
      <c r="AJ5" s="52"/>
      <c r="AK5" s="52"/>
      <c r="AL5" s="52"/>
      <c r="AM5" s="52"/>
      <c r="AN5" s="53"/>
    </row>
    <row r="6" spans="1:40" ht="15" customHeight="1">
      <c r="B6" s="4"/>
      <c r="C6" s="5"/>
      <c r="E6" s="4"/>
      <c r="F6" s="50"/>
      <c r="G6" s="48"/>
      <c r="H6" s="48"/>
      <c r="I6" s="48"/>
      <c r="J6" s="48"/>
      <c r="L6" s="56" t="s">
        <v>21</v>
      </c>
      <c r="M6" s="48"/>
      <c r="N6" s="48"/>
      <c r="O6" s="50"/>
      <c r="P6" s="48"/>
      <c r="Q6" s="48"/>
      <c r="R6" s="48"/>
      <c r="S6" s="48"/>
      <c r="T6" s="48"/>
      <c r="U6" s="48"/>
      <c r="V6" s="48"/>
      <c r="W6" s="48"/>
      <c r="X6" s="48"/>
      <c r="Y6" s="48"/>
      <c r="Z6" s="57"/>
      <c r="AA6" s="57"/>
      <c r="AB6" s="57"/>
      <c r="AC6" s="57"/>
      <c r="AD6" s="57"/>
      <c r="AE6" s="57"/>
      <c r="AF6" s="51"/>
      <c r="AG6" s="51"/>
      <c r="AH6" s="51"/>
      <c r="AI6" s="51"/>
      <c r="AJ6" s="51"/>
      <c r="AK6" s="51"/>
      <c r="AL6" s="51"/>
      <c r="AN6" s="58"/>
    </row>
    <row r="7" spans="1:40" ht="15" customHeight="1">
      <c r="B7" s="4"/>
      <c r="C7" s="5"/>
      <c r="E7" s="4"/>
      <c r="F7" s="204" t="s">
        <v>23</v>
      </c>
      <c r="G7" s="204"/>
      <c r="H7" s="204"/>
      <c r="I7" s="204"/>
      <c r="J7" s="204"/>
      <c r="K7" s="60"/>
      <c r="L7" s="204" t="s">
        <v>24</v>
      </c>
      <c r="M7" s="204"/>
      <c r="N7" s="204"/>
      <c r="O7" s="204"/>
      <c r="P7" s="204"/>
      <c r="Q7" s="60"/>
      <c r="R7" s="204" t="s">
        <v>25</v>
      </c>
      <c r="S7" s="204"/>
      <c r="T7" s="204"/>
      <c r="U7" s="204"/>
      <c r="V7" s="204"/>
      <c r="W7" s="60"/>
      <c r="X7" s="204" t="s">
        <v>26</v>
      </c>
      <c r="Y7" s="204"/>
      <c r="Z7" s="204"/>
      <c r="AA7" s="204"/>
      <c r="AB7" s="204"/>
      <c r="AC7" s="60"/>
      <c r="AD7" s="204" t="s">
        <v>27</v>
      </c>
      <c r="AE7" s="204"/>
      <c r="AF7" s="204"/>
      <c r="AG7" s="204"/>
      <c r="AH7" s="204"/>
      <c r="AK7" s="59"/>
      <c r="AN7" s="5"/>
    </row>
    <row r="8" spans="1:40" ht="15" customHeight="1">
      <c r="B8" s="4"/>
      <c r="C8" s="5"/>
      <c r="E8" s="4"/>
      <c r="F8" s="61" t="s">
        <v>28</v>
      </c>
      <c r="G8" s="61" t="s">
        <v>29</v>
      </c>
      <c r="H8" s="61" t="s">
        <v>30</v>
      </c>
      <c r="I8" s="61" t="s">
        <v>29</v>
      </c>
      <c r="J8" s="61" t="s">
        <v>31</v>
      </c>
      <c r="K8" s="169"/>
      <c r="L8" s="61" t="s">
        <v>28</v>
      </c>
      <c r="M8" s="61" t="s">
        <v>29</v>
      </c>
      <c r="N8" s="61" t="s">
        <v>30</v>
      </c>
      <c r="O8" s="61" t="s">
        <v>29</v>
      </c>
      <c r="P8" s="61" t="s">
        <v>31</v>
      </c>
      <c r="Q8" s="169"/>
      <c r="R8" s="61" t="s">
        <v>28</v>
      </c>
      <c r="S8" s="61" t="s">
        <v>29</v>
      </c>
      <c r="T8" s="61" t="s">
        <v>30</v>
      </c>
      <c r="U8" s="61" t="s">
        <v>29</v>
      </c>
      <c r="V8" s="61" t="s">
        <v>31</v>
      </c>
      <c r="W8" s="169"/>
      <c r="X8" s="61" t="s">
        <v>28</v>
      </c>
      <c r="Y8" s="61" t="s">
        <v>29</v>
      </c>
      <c r="Z8" s="61" t="s">
        <v>30</v>
      </c>
      <c r="AA8" s="61" t="s">
        <v>29</v>
      </c>
      <c r="AB8" s="61" t="s">
        <v>31</v>
      </c>
      <c r="AC8" s="169"/>
      <c r="AD8" s="61" t="s">
        <v>28</v>
      </c>
      <c r="AE8" s="61" t="s">
        <v>29</v>
      </c>
      <c r="AF8" s="61" t="s">
        <v>30</v>
      </c>
      <c r="AG8" s="61" t="s">
        <v>29</v>
      </c>
      <c r="AH8" s="61" t="s">
        <v>31</v>
      </c>
      <c r="AK8" s="59"/>
      <c r="AN8" s="5"/>
    </row>
    <row r="9" spans="1:40" s="67" customFormat="1" ht="15" customHeight="1">
      <c r="B9" s="68"/>
      <c r="C9" s="69"/>
      <c r="E9" s="68"/>
      <c r="F9" s="166"/>
      <c r="G9" s="166">
        <v>1</v>
      </c>
      <c r="H9" s="166">
        <v>2</v>
      </c>
      <c r="I9" s="166">
        <v>3</v>
      </c>
      <c r="J9" s="166">
        <v>4</v>
      </c>
      <c r="K9" s="170"/>
      <c r="L9" s="166"/>
      <c r="M9" s="166"/>
      <c r="N9" s="166"/>
      <c r="O9" s="166">
        <v>1</v>
      </c>
      <c r="P9" s="166">
        <v>2</v>
      </c>
      <c r="Q9" s="170"/>
      <c r="R9" s="166">
        <v>2</v>
      </c>
      <c r="S9" s="166">
        <v>3</v>
      </c>
      <c r="T9" s="166">
        <v>4</v>
      </c>
      <c r="U9" s="166">
        <v>5</v>
      </c>
      <c r="V9" s="166">
        <v>6</v>
      </c>
      <c r="W9" s="170"/>
      <c r="X9" s="166"/>
      <c r="Y9" s="166">
        <v>1</v>
      </c>
      <c r="Z9" s="166">
        <v>2</v>
      </c>
      <c r="AA9" s="166">
        <v>3</v>
      </c>
      <c r="AB9" s="166">
        <v>4</v>
      </c>
      <c r="AC9" s="170"/>
      <c r="AD9" s="166"/>
      <c r="AE9" s="166"/>
      <c r="AF9" s="166"/>
      <c r="AG9" s="166"/>
      <c r="AH9" s="171">
        <v>1</v>
      </c>
      <c r="AK9" s="70"/>
      <c r="AN9" s="69"/>
    </row>
    <row r="10" spans="1:40" s="67" customFormat="1" ht="15" customHeight="1">
      <c r="B10" s="68"/>
      <c r="C10" s="69"/>
      <c r="E10" s="68"/>
      <c r="F10" s="171">
        <v>7</v>
      </c>
      <c r="G10" s="171">
        <v>8</v>
      </c>
      <c r="H10" s="171">
        <v>9</v>
      </c>
      <c r="I10" s="171">
        <v>10</v>
      </c>
      <c r="J10" s="171">
        <v>11</v>
      </c>
      <c r="K10" s="170"/>
      <c r="L10" s="172">
        <v>5</v>
      </c>
      <c r="M10" s="166">
        <v>6</v>
      </c>
      <c r="N10" s="166">
        <v>7</v>
      </c>
      <c r="O10" s="166">
        <v>8</v>
      </c>
      <c r="P10" s="166">
        <v>9</v>
      </c>
      <c r="Q10" s="170"/>
      <c r="R10" s="166">
        <v>9</v>
      </c>
      <c r="S10" s="166">
        <v>10</v>
      </c>
      <c r="T10" s="166">
        <v>11</v>
      </c>
      <c r="U10" s="166">
        <v>12</v>
      </c>
      <c r="V10" s="166">
        <v>13</v>
      </c>
      <c r="W10" s="170"/>
      <c r="X10" s="166">
        <v>7</v>
      </c>
      <c r="Y10" s="166">
        <v>8</v>
      </c>
      <c r="Z10" s="166">
        <v>9</v>
      </c>
      <c r="AA10" s="166">
        <v>10</v>
      </c>
      <c r="AB10" s="166">
        <v>11</v>
      </c>
      <c r="AC10" s="170"/>
      <c r="AD10" s="171">
        <v>4</v>
      </c>
      <c r="AE10" s="171">
        <v>5</v>
      </c>
      <c r="AF10" s="171">
        <v>6</v>
      </c>
      <c r="AG10" s="171">
        <v>7</v>
      </c>
      <c r="AH10" s="171">
        <v>8</v>
      </c>
      <c r="AK10" s="70"/>
      <c r="AN10" s="69"/>
    </row>
    <row r="11" spans="1:40" s="67" customFormat="1" ht="15" customHeight="1">
      <c r="B11" s="68"/>
      <c r="C11" s="69"/>
      <c r="E11" s="68"/>
      <c r="F11" s="171">
        <v>14</v>
      </c>
      <c r="G11" s="171">
        <v>15</v>
      </c>
      <c r="H11" s="171">
        <v>16</v>
      </c>
      <c r="I11" s="171">
        <v>17</v>
      </c>
      <c r="J11" s="172">
        <v>18</v>
      </c>
      <c r="K11" s="170"/>
      <c r="L11" s="166">
        <v>12</v>
      </c>
      <c r="M11" s="166">
        <v>13</v>
      </c>
      <c r="N11" s="166">
        <v>14</v>
      </c>
      <c r="O11" s="166">
        <v>15</v>
      </c>
      <c r="P11" s="166">
        <v>16</v>
      </c>
      <c r="Q11" s="170"/>
      <c r="R11" s="166">
        <v>16</v>
      </c>
      <c r="S11" s="166">
        <v>17</v>
      </c>
      <c r="T11" s="166">
        <v>18</v>
      </c>
      <c r="U11" s="166">
        <v>19</v>
      </c>
      <c r="V11" s="166">
        <v>20</v>
      </c>
      <c r="W11" s="170"/>
      <c r="X11" s="166">
        <v>14</v>
      </c>
      <c r="Y11" s="166">
        <v>15</v>
      </c>
      <c r="Z11" s="166">
        <v>16</v>
      </c>
      <c r="AA11" s="166">
        <v>17</v>
      </c>
      <c r="AB11" s="166">
        <v>18</v>
      </c>
      <c r="AC11" s="170"/>
      <c r="AD11" s="171">
        <v>11</v>
      </c>
      <c r="AE11" s="171">
        <v>12</v>
      </c>
      <c r="AF11" s="171">
        <v>13</v>
      </c>
      <c r="AG11" s="171">
        <v>14</v>
      </c>
      <c r="AH11" s="171">
        <v>15</v>
      </c>
      <c r="AK11" s="70"/>
      <c r="AN11" s="69"/>
    </row>
    <row r="12" spans="1:40" s="67" customFormat="1" ht="15" customHeight="1">
      <c r="B12" s="68"/>
      <c r="C12" s="69"/>
      <c r="E12" s="68"/>
      <c r="F12" s="172">
        <v>21</v>
      </c>
      <c r="G12" s="171">
        <v>22</v>
      </c>
      <c r="H12" s="166">
        <v>23</v>
      </c>
      <c r="I12" s="166">
        <v>24</v>
      </c>
      <c r="J12" s="166">
        <v>25</v>
      </c>
      <c r="K12" s="170"/>
      <c r="L12" s="166">
        <v>19</v>
      </c>
      <c r="M12" s="166">
        <v>20</v>
      </c>
      <c r="N12" s="166">
        <v>21</v>
      </c>
      <c r="O12" s="166">
        <v>22</v>
      </c>
      <c r="P12" s="166">
        <v>23</v>
      </c>
      <c r="Q12" s="170"/>
      <c r="R12" s="166">
        <v>23</v>
      </c>
      <c r="S12" s="166">
        <v>24</v>
      </c>
      <c r="T12" s="166">
        <v>25</v>
      </c>
      <c r="U12" s="166">
        <v>26</v>
      </c>
      <c r="V12" s="166">
        <v>27</v>
      </c>
      <c r="W12" s="170"/>
      <c r="X12" s="166">
        <v>21</v>
      </c>
      <c r="Y12" s="166">
        <v>22</v>
      </c>
      <c r="Z12" s="171">
        <v>23</v>
      </c>
      <c r="AA12" s="171">
        <v>24</v>
      </c>
      <c r="AB12" s="171">
        <v>25</v>
      </c>
      <c r="AC12" s="170"/>
      <c r="AD12" s="171">
        <v>18</v>
      </c>
      <c r="AE12" s="171">
        <v>19</v>
      </c>
      <c r="AF12" s="171">
        <v>20</v>
      </c>
      <c r="AG12" s="171">
        <v>21</v>
      </c>
      <c r="AH12" s="171">
        <v>22</v>
      </c>
      <c r="AK12" s="70"/>
      <c r="AN12" s="69"/>
    </row>
    <row r="13" spans="1:40" s="67" customFormat="1" ht="15" customHeight="1">
      <c r="B13" s="68"/>
      <c r="C13" s="69"/>
      <c r="E13" s="68"/>
      <c r="F13" s="166">
        <v>28</v>
      </c>
      <c r="G13" s="166">
        <v>29</v>
      </c>
      <c r="H13" s="166">
        <v>30</v>
      </c>
      <c r="I13" s="166"/>
      <c r="J13" s="166"/>
      <c r="K13" s="170"/>
      <c r="L13" s="172">
        <v>26</v>
      </c>
      <c r="M13" s="171">
        <v>27</v>
      </c>
      <c r="N13" s="171">
        <v>28</v>
      </c>
      <c r="O13" s="171">
        <v>29</v>
      </c>
      <c r="P13" s="171">
        <v>30</v>
      </c>
      <c r="Q13" s="170"/>
      <c r="R13" s="166">
        <v>30</v>
      </c>
      <c r="S13" s="166"/>
      <c r="T13" s="166"/>
      <c r="U13" s="166"/>
      <c r="V13" s="166"/>
      <c r="W13" s="170"/>
      <c r="X13" s="171">
        <v>28</v>
      </c>
      <c r="Y13" s="171">
        <v>29</v>
      </c>
      <c r="Z13" s="171">
        <v>30</v>
      </c>
      <c r="AA13" s="171">
        <v>31</v>
      </c>
      <c r="AB13" s="166"/>
      <c r="AC13" s="170"/>
      <c r="AD13" s="172">
        <v>25</v>
      </c>
      <c r="AE13" s="171">
        <v>26</v>
      </c>
      <c r="AF13" s="171">
        <v>27</v>
      </c>
      <c r="AG13" s="171">
        <v>28</v>
      </c>
      <c r="AH13" s="171">
        <v>29</v>
      </c>
      <c r="AK13" s="81"/>
      <c r="AN13" s="69"/>
    </row>
    <row r="14" spans="1:40" s="67" customFormat="1" ht="18" hidden="1" customHeight="1">
      <c r="B14" s="68"/>
      <c r="C14" s="69"/>
      <c r="E14" s="68"/>
      <c r="F14" s="67">
        <f>COUNT(F9:F13)</f>
        <v>4</v>
      </c>
      <c r="G14" s="67">
        <f>COUNT(G9:G13)</f>
        <v>5</v>
      </c>
      <c r="H14" s="67">
        <f>COUNT(H9:H13)</f>
        <v>5</v>
      </c>
      <c r="I14" s="67">
        <f>COUNT(I9:I13)</f>
        <v>4</v>
      </c>
      <c r="J14" s="67">
        <f>COUNT(J9:J13)</f>
        <v>4</v>
      </c>
      <c r="L14" s="67">
        <f>COUNT(L9:L13)</f>
        <v>4</v>
      </c>
      <c r="M14" s="67">
        <f>COUNT(M9:M13)</f>
        <v>4</v>
      </c>
      <c r="N14" s="67">
        <f>COUNT(N9:N13)</f>
        <v>4</v>
      </c>
      <c r="O14" s="67">
        <f>COUNT(O9:O13)</f>
        <v>5</v>
      </c>
      <c r="P14" s="67">
        <f>COUNT(P9:P13)</f>
        <v>5</v>
      </c>
      <c r="R14" s="67">
        <f>COUNT(R9:R13)</f>
        <v>5</v>
      </c>
      <c r="S14" s="67">
        <f>COUNT(S9:S13)</f>
        <v>4</v>
      </c>
      <c r="T14" s="67">
        <f>COUNT(T9:T13)</f>
        <v>4</v>
      </c>
      <c r="U14" s="67">
        <f>COUNT(U9:U13)</f>
        <v>4</v>
      </c>
      <c r="V14" s="67">
        <f>COUNT(V9:V13)</f>
        <v>4</v>
      </c>
      <c r="X14" s="67">
        <f>COUNT(X9:X13)</f>
        <v>4</v>
      </c>
      <c r="Y14" s="67">
        <f>COUNT(Y9:Y13)</f>
        <v>5</v>
      </c>
      <c r="Z14" s="67">
        <f>COUNT(Z9:Z13)</f>
        <v>5</v>
      </c>
      <c r="AA14" s="67">
        <f>COUNT(AA9:AA13)</f>
        <v>5</v>
      </c>
      <c r="AB14" s="67">
        <f>COUNT(AB9:AB13)</f>
        <v>4</v>
      </c>
      <c r="AD14" s="67">
        <f>COUNT(AD9:AD13)</f>
        <v>4</v>
      </c>
      <c r="AE14" s="67">
        <f>COUNT(AE9:AE13)</f>
        <v>4</v>
      </c>
      <c r="AF14" s="67">
        <f>COUNT(AF9:AF13)</f>
        <v>4</v>
      </c>
      <c r="AG14" s="67">
        <f>COUNT(AG9:AG13)</f>
        <v>4</v>
      </c>
      <c r="AH14" s="67">
        <f>COUNT(AH9:AH13)</f>
        <v>5</v>
      </c>
      <c r="AN14" s="69"/>
    </row>
    <row r="15" spans="1:40" ht="15" customHeight="1" thickBot="1">
      <c r="B15" s="6"/>
      <c r="C15" s="7"/>
      <c r="E15" s="6"/>
      <c r="F15" s="205" t="s">
        <v>36</v>
      </c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9"/>
      <c r="AJ15" s="9"/>
      <c r="AK15" s="82"/>
      <c r="AL15" s="82"/>
      <c r="AM15" s="82"/>
      <c r="AN15" s="7"/>
    </row>
    <row r="16" spans="1:40" ht="5.0999999999999996" customHeight="1" thickBot="1"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K16" s="86"/>
      <c r="AL16" s="86"/>
      <c r="AM16" s="86"/>
    </row>
    <row r="17" spans="2:40" ht="25.15" customHeight="1">
      <c r="B17" s="198">
        <v>6</v>
      </c>
      <c r="C17" s="199"/>
      <c r="E17" s="37" t="s">
        <v>37</v>
      </c>
      <c r="F17" s="3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"/>
    </row>
    <row r="18" spans="2:40" ht="18" customHeight="1" thickBot="1">
      <c r="B18" s="181"/>
      <c r="C18" s="182"/>
      <c r="E18" s="4"/>
      <c r="F18" s="88"/>
      <c r="G18" s="206" t="s">
        <v>39</v>
      </c>
      <c r="H18" s="206"/>
      <c r="I18" s="206"/>
      <c r="K18" s="206" t="s">
        <v>40</v>
      </c>
      <c r="L18" s="206"/>
      <c r="M18" s="206"/>
      <c r="O18" s="206" t="s">
        <v>41</v>
      </c>
      <c r="P18" s="206"/>
      <c r="Q18" s="206"/>
      <c r="S18" s="206" t="s">
        <v>42</v>
      </c>
      <c r="T18" s="206"/>
      <c r="U18" s="206"/>
      <c r="V18" s="67"/>
      <c r="W18" s="206" t="s">
        <v>43</v>
      </c>
      <c r="X18" s="206"/>
      <c r="Y18" s="206"/>
      <c r="AA18" s="207" t="s">
        <v>44</v>
      </c>
      <c r="AB18" s="207"/>
      <c r="AC18" s="207"/>
      <c r="AD18" s="89"/>
      <c r="AG18" s="89"/>
      <c r="AH18" s="89"/>
      <c r="AI18" s="89"/>
      <c r="AJ18" s="89"/>
      <c r="AK18" s="89"/>
      <c r="AL18" s="89"/>
      <c r="AM18" s="89"/>
      <c r="AN18" s="5"/>
    </row>
    <row r="19" spans="2:40" ht="18" customHeight="1">
      <c r="B19" s="4"/>
      <c r="C19" s="5"/>
      <c r="E19" s="4"/>
      <c r="F19" s="47" t="s">
        <v>45</v>
      </c>
      <c r="G19" s="86"/>
      <c r="H19" s="86"/>
      <c r="I19" s="86"/>
      <c r="K19" s="86"/>
      <c r="L19" s="86"/>
      <c r="M19" s="86"/>
      <c r="O19" s="86"/>
      <c r="P19" s="86"/>
      <c r="Q19" s="86"/>
      <c r="S19" s="86"/>
      <c r="T19" s="86"/>
      <c r="U19" s="86"/>
      <c r="V19" s="67"/>
      <c r="W19" s="86"/>
      <c r="X19" s="86"/>
      <c r="Y19" s="86"/>
      <c r="AA19" s="86"/>
      <c r="AB19" s="86"/>
      <c r="AC19" s="86"/>
      <c r="AD19" s="89"/>
      <c r="AG19" s="89"/>
      <c r="AH19" s="89"/>
      <c r="AI19" s="89"/>
      <c r="AJ19" s="89"/>
      <c r="AK19" s="89"/>
      <c r="AL19" s="89"/>
      <c r="AM19" s="89"/>
      <c r="AN19" s="5"/>
    </row>
    <row r="20" spans="2:40" ht="18" customHeight="1">
      <c r="B20" s="4"/>
      <c r="C20" s="5"/>
      <c r="E20" s="4"/>
      <c r="F20" s="90" t="s">
        <v>46</v>
      </c>
      <c r="G20" s="49"/>
      <c r="P20" s="67"/>
      <c r="S20" s="67"/>
      <c r="U20" s="67"/>
      <c r="V20" s="67"/>
      <c r="Z20" s="67"/>
      <c r="AA20" s="86"/>
      <c r="AB20" s="86"/>
      <c r="AC20" s="89"/>
      <c r="AD20" s="89"/>
      <c r="AG20" s="89"/>
      <c r="AH20" s="89"/>
      <c r="AI20" s="89"/>
      <c r="AJ20" s="89"/>
      <c r="AK20" s="89"/>
      <c r="AL20" s="89"/>
      <c r="AM20" s="89"/>
      <c r="AN20" s="5"/>
    </row>
    <row r="21" spans="2:40" ht="18" customHeight="1">
      <c r="B21" s="4"/>
      <c r="C21" s="5"/>
      <c r="E21" s="4"/>
      <c r="F21" s="91"/>
      <c r="G21" s="213">
        <v>3</v>
      </c>
      <c r="H21" s="214"/>
      <c r="I21" s="215"/>
      <c r="J21" s="92"/>
      <c r="K21" s="213">
        <v>3</v>
      </c>
      <c r="L21" s="214"/>
      <c r="M21" s="215"/>
      <c r="N21" s="92"/>
      <c r="O21" s="213">
        <v>3</v>
      </c>
      <c r="P21" s="214"/>
      <c r="Q21" s="215"/>
      <c r="R21" s="92"/>
      <c r="S21" s="213">
        <v>3</v>
      </c>
      <c r="T21" s="214"/>
      <c r="U21" s="215"/>
      <c r="V21" s="92"/>
      <c r="W21" s="213">
        <v>3</v>
      </c>
      <c r="X21" s="214"/>
      <c r="Y21" s="215"/>
      <c r="Z21" s="92"/>
      <c r="AA21" s="208">
        <f>SUM(G21:Y21)</f>
        <v>15</v>
      </c>
      <c r="AB21" s="209"/>
      <c r="AC21" s="210"/>
      <c r="AD21" s="1" t="s">
        <v>47</v>
      </c>
      <c r="AJ21" s="89"/>
      <c r="AK21" s="89"/>
      <c r="AL21" s="89"/>
      <c r="AM21" s="89"/>
      <c r="AN21" s="5"/>
    </row>
    <row r="22" spans="2:40" ht="18" customHeight="1">
      <c r="B22" s="4"/>
      <c r="C22" s="5"/>
      <c r="E22" s="93"/>
      <c r="F22" s="90" t="s">
        <v>50</v>
      </c>
      <c r="G22" s="94"/>
      <c r="H22" s="94"/>
      <c r="I22" s="94"/>
      <c r="J22" s="95"/>
      <c r="K22" s="94"/>
      <c r="L22" s="94"/>
      <c r="M22" s="94"/>
      <c r="N22" s="95"/>
      <c r="O22" s="94"/>
      <c r="P22" s="94"/>
      <c r="Q22" s="94"/>
      <c r="R22" s="95"/>
      <c r="S22" s="94"/>
      <c r="T22" s="94"/>
      <c r="U22" s="94"/>
      <c r="V22" s="96"/>
      <c r="W22" s="94"/>
      <c r="X22" s="94"/>
      <c r="Y22" s="94"/>
      <c r="Z22" s="95"/>
      <c r="AA22" s="94"/>
      <c r="AB22" s="94"/>
      <c r="AC22" s="94"/>
      <c r="AD22" s="97"/>
      <c r="AG22" s="97"/>
      <c r="AH22" s="97"/>
      <c r="AI22" s="97"/>
      <c r="AJ22" s="98"/>
      <c r="AK22" s="98"/>
      <c r="AL22" s="98"/>
      <c r="AM22" s="98"/>
      <c r="AN22" s="99"/>
    </row>
    <row r="23" spans="2:40" ht="18" customHeight="1">
      <c r="B23" s="4"/>
      <c r="C23" s="5"/>
      <c r="E23" s="4"/>
      <c r="F23" s="91"/>
      <c r="G23" s="213">
        <v>3</v>
      </c>
      <c r="H23" s="214"/>
      <c r="I23" s="215"/>
      <c r="J23" s="92"/>
      <c r="K23" s="213">
        <v>3</v>
      </c>
      <c r="L23" s="214"/>
      <c r="M23" s="215"/>
      <c r="N23" s="92"/>
      <c r="O23" s="213">
        <v>3</v>
      </c>
      <c r="P23" s="214"/>
      <c r="Q23" s="215"/>
      <c r="R23" s="92"/>
      <c r="S23" s="213">
        <v>3</v>
      </c>
      <c r="T23" s="214"/>
      <c r="U23" s="215"/>
      <c r="V23" s="92"/>
      <c r="W23" s="213">
        <v>3</v>
      </c>
      <c r="X23" s="214"/>
      <c r="Y23" s="215"/>
      <c r="Z23" s="92"/>
      <c r="AA23" s="208">
        <f>SUM(G23:Y23)</f>
        <v>15</v>
      </c>
      <c r="AB23" s="209"/>
      <c r="AC23" s="210"/>
      <c r="AD23" s="1" t="s">
        <v>47</v>
      </c>
      <c r="AJ23" s="89"/>
      <c r="AK23" s="89"/>
      <c r="AL23" s="89"/>
      <c r="AM23" s="89"/>
      <c r="AN23" s="5"/>
    </row>
    <row r="24" spans="2:40" ht="18" customHeight="1">
      <c r="B24" s="4"/>
      <c r="C24" s="5"/>
      <c r="E24" s="4"/>
      <c r="F24" s="90" t="s">
        <v>51</v>
      </c>
      <c r="G24" s="49"/>
      <c r="P24" s="67"/>
      <c r="S24" s="67"/>
      <c r="U24" s="67"/>
      <c r="V24" s="67"/>
      <c r="W24" s="67"/>
      <c r="X24" s="67"/>
      <c r="AB24" s="67"/>
      <c r="AC24" s="86"/>
      <c r="AD24" s="86"/>
      <c r="AE24" s="89"/>
      <c r="AF24" s="89"/>
      <c r="AG24" s="89"/>
      <c r="AH24" s="89"/>
      <c r="AI24" s="89"/>
      <c r="AJ24" s="89"/>
      <c r="AK24" s="89"/>
      <c r="AL24" s="89"/>
      <c r="AM24" s="89"/>
      <c r="AN24" s="5"/>
    </row>
    <row r="25" spans="2:40" ht="18" customHeight="1">
      <c r="B25" s="4"/>
      <c r="C25" s="5"/>
      <c r="E25" s="4"/>
      <c r="F25" s="91"/>
      <c r="G25" s="208">
        <f>COUNTIF(G23:Y23,"&gt;0")</f>
        <v>5</v>
      </c>
      <c r="H25" s="209"/>
      <c r="I25" s="210"/>
      <c r="J25" s="92"/>
      <c r="K25" s="101" t="str">
        <f>IF(AC25&amp;AD25="YY","REMEMBER, maximum funded hours per day is 10",IF(AC25="Y","REMEMBER, maximum funded hours per day is 10", ""))</f>
        <v/>
      </c>
      <c r="L25" s="102"/>
      <c r="M25" s="102"/>
      <c r="N25" s="92"/>
      <c r="O25" s="102"/>
      <c r="P25" s="102"/>
      <c r="Q25" s="102"/>
      <c r="R25" s="92"/>
      <c r="S25" s="102"/>
      <c r="T25" s="102"/>
      <c r="U25" s="102"/>
      <c r="V25" s="92"/>
      <c r="W25" s="92"/>
      <c r="X25" s="92"/>
      <c r="Y25" s="102"/>
      <c r="Z25" s="102"/>
      <c r="AA25" s="102"/>
      <c r="AB25" s="92"/>
      <c r="AC25" s="103" t="str">
        <f>IF(G23&gt;10,"Y",IF(K23&gt;10,"Y",IF(O23&gt;10,"Y",IF(S23&gt;10,"Y",IF(W23&gt;10,"Y","")))))</f>
        <v/>
      </c>
      <c r="AD25" s="103" t="str">
        <f>IF(G25&lt;3,"Y","")</f>
        <v/>
      </c>
      <c r="AE25" s="103"/>
      <c r="AJ25" s="89"/>
      <c r="AK25" s="89"/>
      <c r="AL25" s="89"/>
      <c r="AM25" s="89"/>
      <c r="AN25" s="5"/>
    </row>
    <row r="26" spans="2:40" ht="5.0999999999999996" customHeight="1" thickBot="1">
      <c r="B26" s="6"/>
      <c r="C26" s="7"/>
      <c r="E26" s="6"/>
      <c r="F26" s="104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05"/>
      <c r="V26" s="105"/>
      <c r="W26" s="105"/>
      <c r="X26" s="105"/>
      <c r="Y26" s="9"/>
      <c r="Z26" s="9"/>
      <c r="AA26" s="9"/>
      <c r="AB26" s="105"/>
      <c r="AC26" s="82"/>
      <c r="AD26" s="82"/>
      <c r="AE26" s="106"/>
      <c r="AF26" s="106"/>
      <c r="AG26" s="106"/>
      <c r="AH26" s="106"/>
      <c r="AI26" s="106"/>
      <c r="AJ26" s="106"/>
      <c r="AK26" s="106"/>
      <c r="AL26" s="106"/>
      <c r="AM26" s="106"/>
      <c r="AN26" s="7"/>
    </row>
    <row r="27" spans="2:40" ht="5.0999999999999996" customHeight="1"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K27" s="86"/>
      <c r="AL27" s="86"/>
      <c r="AM27" s="86"/>
    </row>
    <row r="38" spans="9:40" s="121" customFormat="1" ht="18" hidden="1" customHeight="1">
      <c r="I38" s="122" t="s">
        <v>52</v>
      </c>
      <c r="J38" s="123"/>
      <c r="K38" s="124"/>
      <c r="L38" s="125"/>
      <c r="M38" s="125"/>
      <c r="N38" s="126" t="str">
        <f>I38</f>
        <v>1 Apr to 31 Aug</v>
      </c>
      <c r="O38" s="126"/>
      <c r="P38" s="126"/>
      <c r="Q38" s="125"/>
      <c r="R38" s="125"/>
      <c r="S38" s="125"/>
      <c r="T38" s="125"/>
      <c r="U38" s="125"/>
      <c r="V38" s="125" t="s">
        <v>53</v>
      </c>
      <c r="W38" s="125"/>
      <c r="X38" s="125"/>
      <c r="Y38" s="125"/>
      <c r="Z38" s="125"/>
      <c r="AA38" s="125"/>
      <c r="AB38" s="125"/>
      <c r="AC38" s="125"/>
      <c r="AD38" s="127"/>
      <c r="AE38" s="127"/>
      <c r="AF38" s="127"/>
      <c r="AG38" s="128" t="str">
        <f>N38&amp;V38</f>
        <v>1 Apr to 31 Aug2 year old</v>
      </c>
      <c r="AH38" s="128"/>
      <c r="AI38" s="129">
        <v>192</v>
      </c>
      <c r="AJ38" s="129">
        <v>15</v>
      </c>
      <c r="AK38" s="129" t="e">
        <f>AL38*#REF!</f>
        <v>#REF!</v>
      </c>
      <c r="AL38" s="129" t="e">
        <f>570/#REF!</f>
        <v>#REF!</v>
      </c>
      <c r="AM38" s="129" t="s">
        <v>59</v>
      </c>
      <c r="AN38" s="130"/>
    </row>
    <row r="39" spans="9:40" s="121" customFormat="1" ht="18" hidden="1" customHeight="1">
      <c r="I39" s="122" t="s">
        <v>55</v>
      </c>
      <c r="J39" s="123"/>
      <c r="K39" s="132"/>
      <c r="L39" s="123"/>
      <c r="M39" s="123"/>
      <c r="N39" s="122"/>
      <c r="O39" s="122"/>
      <c r="P39" s="122"/>
      <c r="Q39" s="123"/>
      <c r="R39" s="123"/>
      <c r="S39" s="123"/>
      <c r="T39" s="123"/>
      <c r="U39" s="123"/>
      <c r="V39" s="123" t="s">
        <v>4</v>
      </c>
      <c r="W39" s="123"/>
      <c r="X39" s="123"/>
      <c r="Y39" s="123"/>
      <c r="Z39" s="123"/>
      <c r="AA39" s="123"/>
      <c r="AB39" s="123"/>
      <c r="AC39" s="123"/>
      <c r="AG39" s="133" t="str">
        <f>N38&amp;V38</f>
        <v>1 Apr to 31 Aug2 year old</v>
      </c>
      <c r="AH39" s="133"/>
      <c r="AI39" s="134">
        <v>192</v>
      </c>
      <c r="AJ39" s="134">
        <v>15</v>
      </c>
      <c r="AK39" s="134" t="e">
        <f>AL38*#REF!</f>
        <v>#REF!</v>
      </c>
      <c r="AL39" s="134" t="e">
        <f>570/#REF!</f>
        <v>#REF!</v>
      </c>
      <c r="AM39" s="134" t="s">
        <v>59</v>
      </c>
      <c r="AN39" s="135"/>
    </row>
    <row r="40" spans="9:40" s="121" customFormat="1" ht="18" hidden="1" customHeight="1">
      <c r="I40" s="122" t="s">
        <v>11</v>
      </c>
      <c r="J40" s="123"/>
      <c r="K40" s="132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 t="s">
        <v>56</v>
      </c>
      <c r="W40" s="123"/>
      <c r="X40" s="123"/>
      <c r="Y40" s="123"/>
      <c r="Z40" s="123"/>
      <c r="AA40" s="123"/>
      <c r="AB40" s="123"/>
      <c r="AC40" s="123"/>
      <c r="AG40" s="133" t="str">
        <f>N38&amp;V40</f>
        <v>1 Apr to 31 Augunder 2 yr old (working parent)</v>
      </c>
      <c r="AH40" s="133"/>
      <c r="AI40" s="134">
        <f>AI38</f>
        <v>192</v>
      </c>
      <c r="AJ40" s="134">
        <v>15</v>
      </c>
      <c r="AK40" s="134" t="e">
        <f>AL40*#REF!</f>
        <v>#REF!</v>
      </c>
      <c r="AL40" s="134" t="e">
        <f>570/#REF!</f>
        <v>#REF!</v>
      </c>
      <c r="AM40" s="134" t="s">
        <v>59</v>
      </c>
      <c r="AN40" s="135"/>
    </row>
    <row r="41" spans="9:40" s="121" customFormat="1" ht="18" hidden="1" customHeight="1">
      <c r="J41" s="123"/>
      <c r="K41" s="132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 t="s">
        <v>57</v>
      </c>
      <c r="W41" s="123"/>
      <c r="X41" s="123"/>
      <c r="Y41" s="123"/>
      <c r="Z41" s="123"/>
      <c r="AA41" s="123"/>
      <c r="AB41" s="123"/>
      <c r="AC41" s="123"/>
      <c r="AG41" s="133" t="str">
        <f>N38&amp;V41</f>
        <v>1 Apr to 31 Aug2 year old (working parent)</v>
      </c>
      <c r="AH41" s="133"/>
      <c r="AI41" s="134">
        <f>AI40</f>
        <v>192</v>
      </c>
      <c r="AJ41" s="134">
        <v>15</v>
      </c>
      <c r="AK41" s="134" t="e">
        <f>AL41*#REF!</f>
        <v>#REF!</v>
      </c>
      <c r="AL41" s="134" t="e">
        <f>570/#REF!</f>
        <v>#REF!</v>
      </c>
      <c r="AM41" s="134" t="s">
        <v>59</v>
      </c>
      <c r="AN41" s="135"/>
    </row>
    <row r="42" spans="9:40" s="121" customFormat="1" ht="18" hidden="1" customHeight="1">
      <c r="J42" s="123"/>
      <c r="K42" s="132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 t="s">
        <v>58</v>
      </c>
      <c r="W42" s="123"/>
      <c r="X42" s="123"/>
      <c r="Y42" s="123"/>
      <c r="Z42" s="123"/>
      <c r="AA42" s="123"/>
      <c r="AB42" s="123"/>
      <c r="AC42" s="123"/>
      <c r="AD42" s="136"/>
      <c r="AG42" s="133" t="str">
        <f>N38&amp;V42</f>
        <v>1 Apr to 31 Aug3 &amp; 4 year old (working parent)</v>
      </c>
      <c r="AH42" s="133"/>
      <c r="AI42" s="134">
        <f>AI40*2</f>
        <v>384</v>
      </c>
      <c r="AJ42" s="134">
        <v>30</v>
      </c>
      <c r="AK42" s="134" t="e">
        <f>AL42*#REF!</f>
        <v>#REF!</v>
      </c>
      <c r="AL42" s="134" t="e">
        <f>1140/#REF!</f>
        <v>#REF!</v>
      </c>
      <c r="AM42" s="134" t="s">
        <v>59</v>
      </c>
      <c r="AN42" s="135"/>
    </row>
    <row r="43" spans="9:40" s="121" customFormat="1" ht="18" hidden="1" customHeight="1">
      <c r="J43" s="123"/>
      <c r="K43" s="124"/>
      <c r="L43" s="125"/>
      <c r="M43" s="125"/>
      <c r="N43" s="126" t="str">
        <f>I39</f>
        <v>1 Jan to 31 Mar</v>
      </c>
      <c r="O43" s="126"/>
      <c r="P43" s="126"/>
      <c r="Q43" s="125"/>
      <c r="R43" s="125"/>
      <c r="S43" s="125"/>
      <c r="T43" s="125"/>
      <c r="U43" s="125"/>
      <c r="V43" s="125" t="s">
        <v>53</v>
      </c>
      <c r="W43" s="125"/>
      <c r="X43" s="125"/>
      <c r="Y43" s="125"/>
      <c r="Z43" s="125"/>
      <c r="AA43" s="125"/>
      <c r="AB43" s="125"/>
      <c r="AC43" s="125"/>
      <c r="AD43" s="127"/>
      <c r="AE43" s="127"/>
      <c r="AF43" s="127"/>
      <c r="AG43" s="128" t="str">
        <f>N43&amp;V43</f>
        <v>1 Jan to 31 Mar2 year old</v>
      </c>
      <c r="AH43" s="128"/>
      <c r="AI43" s="129">
        <v>192</v>
      </c>
      <c r="AJ43" s="129">
        <v>15</v>
      </c>
      <c r="AK43" s="129" t="e">
        <f>AL43*#REF!</f>
        <v>#REF!</v>
      </c>
      <c r="AL43" s="129" t="e">
        <f>570/#REF!</f>
        <v>#REF!</v>
      </c>
      <c r="AM43" s="129" t="s">
        <v>60</v>
      </c>
      <c r="AN43" s="130"/>
    </row>
    <row r="44" spans="9:40" s="121" customFormat="1" ht="18" hidden="1" customHeight="1">
      <c r="J44" s="123"/>
      <c r="K44" s="132"/>
      <c r="L44" s="123"/>
      <c r="M44" s="123"/>
      <c r="N44" s="122"/>
      <c r="O44" s="122"/>
      <c r="P44" s="122"/>
      <c r="Q44" s="123"/>
      <c r="R44" s="123"/>
      <c r="S44" s="123"/>
      <c r="T44" s="123"/>
      <c r="U44" s="123"/>
      <c r="V44" s="123" t="s">
        <v>4</v>
      </c>
      <c r="W44" s="123"/>
      <c r="X44" s="123"/>
      <c r="Y44" s="123"/>
      <c r="Z44" s="123"/>
      <c r="AA44" s="123"/>
      <c r="AB44" s="123"/>
      <c r="AC44" s="123"/>
      <c r="AG44" s="133" t="str">
        <f>N43&amp;V43</f>
        <v>1 Jan to 31 Mar2 year old</v>
      </c>
      <c r="AH44" s="133"/>
      <c r="AI44" s="134">
        <v>192</v>
      </c>
      <c r="AJ44" s="134">
        <v>15</v>
      </c>
      <c r="AK44" s="134" t="e">
        <f>AL43*#REF!</f>
        <v>#REF!</v>
      </c>
      <c r="AL44" s="134" t="e">
        <f>570/#REF!</f>
        <v>#REF!</v>
      </c>
      <c r="AM44" s="134" t="s">
        <v>60</v>
      </c>
      <c r="AN44" s="135"/>
    </row>
    <row r="45" spans="9:40" s="121" customFormat="1" ht="18" hidden="1" customHeight="1">
      <c r="I45" s="123"/>
      <c r="J45" s="123"/>
      <c r="K45" s="132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 t="s">
        <v>56</v>
      </c>
      <c r="W45" s="123"/>
      <c r="X45" s="123"/>
      <c r="Y45" s="123"/>
      <c r="Z45" s="123"/>
      <c r="AA45" s="123"/>
      <c r="AB45" s="123"/>
      <c r="AC45" s="123"/>
      <c r="AG45" s="133" t="str">
        <f>N43&amp;V45</f>
        <v>1 Jan to 31 Marunder 2 yr old (working parent)</v>
      </c>
      <c r="AH45" s="133"/>
      <c r="AI45" s="134">
        <f>AI43</f>
        <v>192</v>
      </c>
      <c r="AJ45" s="134">
        <v>15</v>
      </c>
      <c r="AK45" s="134" t="e">
        <f>AL45*#REF!</f>
        <v>#REF!</v>
      </c>
      <c r="AL45" s="134" t="e">
        <f>570/#REF!</f>
        <v>#REF!</v>
      </c>
      <c r="AM45" s="134" t="s">
        <v>60</v>
      </c>
      <c r="AN45" s="135"/>
    </row>
    <row r="46" spans="9:40" s="121" customFormat="1" ht="18" hidden="1" customHeight="1">
      <c r="I46" s="123"/>
      <c r="J46" s="123"/>
      <c r="K46" s="132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 t="s">
        <v>57</v>
      </c>
      <c r="W46" s="123"/>
      <c r="X46" s="123"/>
      <c r="Y46" s="123"/>
      <c r="Z46" s="123"/>
      <c r="AA46" s="123"/>
      <c r="AB46" s="123"/>
      <c r="AC46" s="123"/>
      <c r="AG46" s="133" t="str">
        <f>N43&amp;V46</f>
        <v>1 Jan to 31 Mar2 year old (working parent)</v>
      </c>
      <c r="AH46" s="133"/>
      <c r="AI46" s="134">
        <f>AI45</f>
        <v>192</v>
      </c>
      <c r="AJ46" s="134">
        <v>15</v>
      </c>
      <c r="AK46" s="134" t="e">
        <f>AL46*#REF!</f>
        <v>#REF!</v>
      </c>
      <c r="AL46" s="134" t="e">
        <f>570/#REF!</f>
        <v>#REF!</v>
      </c>
      <c r="AM46" s="134" t="s">
        <v>60</v>
      </c>
      <c r="AN46" s="135"/>
    </row>
    <row r="47" spans="9:40" s="121" customFormat="1" ht="18" hidden="1" customHeight="1">
      <c r="I47" s="123"/>
      <c r="J47" s="123"/>
      <c r="K47" s="137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23" t="s">
        <v>58</v>
      </c>
      <c r="W47" s="138"/>
      <c r="X47" s="138"/>
      <c r="Y47" s="138"/>
      <c r="Z47" s="138"/>
      <c r="AA47" s="138"/>
      <c r="AB47" s="138"/>
      <c r="AC47" s="138"/>
      <c r="AD47" s="139"/>
      <c r="AE47" s="139"/>
      <c r="AF47" s="139"/>
      <c r="AG47" s="140" t="str">
        <f>N43&amp;V47</f>
        <v>1 Jan to 31 Mar3 &amp; 4 year old (working parent)</v>
      </c>
      <c r="AH47" s="140"/>
      <c r="AI47" s="141">
        <f>AI45*2</f>
        <v>384</v>
      </c>
      <c r="AJ47" s="141">
        <v>30</v>
      </c>
      <c r="AK47" s="141" t="e">
        <f>AL47*#REF!</f>
        <v>#REF!</v>
      </c>
      <c r="AL47" s="141" t="e">
        <f>1140/#REF!</f>
        <v>#REF!</v>
      </c>
      <c r="AM47" s="141" t="s">
        <v>60</v>
      </c>
      <c r="AN47" s="142"/>
    </row>
    <row r="48" spans="9:40" s="121" customFormat="1" ht="18" hidden="1" customHeight="1">
      <c r="J48" s="123"/>
      <c r="K48" s="124"/>
      <c r="L48" s="125"/>
      <c r="M48" s="125"/>
      <c r="N48" s="126" t="str">
        <f>I40</f>
        <v>1 Sept to 31 Dec</v>
      </c>
      <c r="O48" s="126"/>
      <c r="P48" s="126"/>
      <c r="Q48" s="125"/>
      <c r="R48" s="125"/>
      <c r="S48" s="125"/>
      <c r="T48" s="125"/>
      <c r="U48" s="125"/>
      <c r="V48" s="125" t="s">
        <v>53</v>
      </c>
      <c r="W48" s="125"/>
      <c r="X48" s="125"/>
      <c r="Y48" s="125"/>
      <c r="Z48" s="125"/>
      <c r="AA48" s="125"/>
      <c r="AB48" s="125"/>
      <c r="AC48" s="125"/>
      <c r="AD48" s="127"/>
      <c r="AE48" s="127"/>
      <c r="AF48" s="127"/>
      <c r="AG48" s="128" t="str">
        <f>N48&amp;V48</f>
        <v>1 Sept to 31 Dec2 year old</v>
      </c>
      <c r="AH48" s="128"/>
      <c r="AI48" s="129">
        <v>192</v>
      </c>
      <c r="AJ48" s="129">
        <v>15</v>
      </c>
      <c r="AK48" s="129" t="e">
        <f>AL48*#REF!</f>
        <v>#REF!</v>
      </c>
      <c r="AL48" s="129" t="e">
        <f>570/#REF!</f>
        <v>#REF!</v>
      </c>
      <c r="AM48" s="129" t="s">
        <v>54</v>
      </c>
      <c r="AN48" s="130"/>
    </row>
    <row r="49" spans="1:67" s="121" customFormat="1" ht="18" hidden="1" customHeight="1">
      <c r="J49" s="123"/>
      <c r="K49" s="132"/>
      <c r="L49" s="123"/>
      <c r="M49" s="123"/>
      <c r="N49" s="122"/>
      <c r="O49" s="122"/>
      <c r="P49" s="122"/>
      <c r="Q49" s="123"/>
      <c r="R49" s="123"/>
      <c r="S49" s="123"/>
      <c r="T49" s="123"/>
      <c r="U49" s="123"/>
      <c r="V49" s="123" t="s">
        <v>4</v>
      </c>
      <c r="W49" s="123"/>
      <c r="X49" s="123"/>
      <c r="Y49" s="123"/>
      <c r="Z49" s="123"/>
      <c r="AA49" s="123"/>
      <c r="AB49" s="123"/>
      <c r="AC49" s="123"/>
      <c r="AG49" s="133" t="str">
        <f>N48&amp;V48</f>
        <v>1 Sept to 31 Dec2 year old</v>
      </c>
      <c r="AH49" s="133"/>
      <c r="AI49" s="134">
        <v>192</v>
      </c>
      <c r="AJ49" s="134">
        <v>15</v>
      </c>
      <c r="AK49" s="134" t="e">
        <f>AL48*#REF!</f>
        <v>#REF!</v>
      </c>
      <c r="AL49" s="134" t="e">
        <f>570/#REF!</f>
        <v>#REF!</v>
      </c>
      <c r="AM49" s="134" t="s">
        <v>54</v>
      </c>
      <c r="AN49" s="135"/>
    </row>
    <row r="50" spans="1:67" s="121" customFormat="1" ht="18" hidden="1" customHeight="1">
      <c r="J50" s="123"/>
      <c r="K50" s="132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 t="s">
        <v>56</v>
      </c>
      <c r="W50" s="123"/>
      <c r="X50" s="123"/>
      <c r="Y50" s="123"/>
      <c r="Z50" s="123"/>
      <c r="AA50" s="123"/>
      <c r="AB50" s="123"/>
      <c r="AC50" s="123"/>
      <c r="AG50" s="133" t="str">
        <f>N48&amp;V50</f>
        <v>1 Sept to 31 Decunder 2 yr old (working parent)</v>
      </c>
      <c r="AH50" s="133"/>
      <c r="AI50" s="134">
        <f>AI48</f>
        <v>192</v>
      </c>
      <c r="AJ50" s="134">
        <v>15</v>
      </c>
      <c r="AK50" s="134" t="e">
        <f>AL50*#REF!</f>
        <v>#REF!</v>
      </c>
      <c r="AL50" s="134" t="e">
        <f>570/#REF!</f>
        <v>#REF!</v>
      </c>
      <c r="AM50" s="134" t="s">
        <v>54</v>
      </c>
      <c r="AN50" s="135"/>
    </row>
    <row r="51" spans="1:67" s="121" customFormat="1" ht="18" hidden="1" customHeight="1">
      <c r="J51" s="123"/>
      <c r="K51" s="132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 t="s">
        <v>57</v>
      </c>
      <c r="W51" s="123"/>
      <c r="X51" s="123"/>
      <c r="Y51" s="123"/>
      <c r="Z51" s="123"/>
      <c r="AA51" s="123"/>
      <c r="AB51" s="123"/>
      <c r="AC51" s="123"/>
      <c r="AG51" s="133" t="str">
        <f>N48&amp;V51</f>
        <v>1 Sept to 31 Dec2 year old (working parent)</v>
      </c>
      <c r="AH51" s="133"/>
      <c r="AI51" s="134">
        <f>AI50</f>
        <v>192</v>
      </c>
      <c r="AJ51" s="134">
        <v>15</v>
      </c>
      <c r="AK51" s="134" t="e">
        <f>AL51*#REF!</f>
        <v>#REF!</v>
      </c>
      <c r="AL51" s="134" t="e">
        <f>570/#REF!</f>
        <v>#REF!</v>
      </c>
      <c r="AM51" s="134" t="s">
        <v>54</v>
      </c>
      <c r="AN51" s="135"/>
    </row>
    <row r="52" spans="1:67" s="121" customFormat="1" ht="18" hidden="1" customHeight="1">
      <c r="J52" s="123"/>
      <c r="K52" s="137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 t="s">
        <v>58</v>
      </c>
      <c r="W52" s="138"/>
      <c r="X52" s="138"/>
      <c r="Y52" s="138"/>
      <c r="Z52" s="138"/>
      <c r="AA52" s="138"/>
      <c r="AB52" s="138"/>
      <c r="AC52" s="138"/>
      <c r="AD52" s="139"/>
      <c r="AE52" s="139"/>
      <c r="AF52" s="139"/>
      <c r="AG52" s="140" t="str">
        <f>N48&amp;V52</f>
        <v>1 Sept to 31 Dec3 &amp; 4 year old (working parent)</v>
      </c>
      <c r="AH52" s="140"/>
      <c r="AI52" s="141">
        <f>AI50*2</f>
        <v>384</v>
      </c>
      <c r="AJ52" s="141">
        <v>30</v>
      </c>
      <c r="AK52" s="141" t="e">
        <f>AL52*#REF!</f>
        <v>#REF!</v>
      </c>
      <c r="AL52" s="141" t="e">
        <f>1140/#REF!</f>
        <v>#REF!</v>
      </c>
      <c r="AM52" s="141" t="s">
        <v>54</v>
      </c>
      <c r="AN52" s="142"/>
    </row>
    <row r="53" spans="1:67" ht="18" customHeight="1"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</row>
    <row r="64" spans="1:67" s="36" customFormat="1" ht="1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</row>
    <row r="65" spans="1:67" s="36" customFormat="1" ht="1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</row>
    <row r="66" spans="1:67" s="36" customFormat="1" ht="1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</row>
    <row r="67" spans="1:67" s="36" customFormat="1" ht="1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</row>
    <row r="68" spans="1:67" s="36" customFormat="1" ht="1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</row>
    <row r="69" spans="1:67" s="36" customFormat="1" ht="1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</row>
    <row r="70" spans="1:67" s="36" customFormat="1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</row>
    <row r="71" spans="1:67" s="36" customFormat="1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</row>
    <row r="72" spans="1:67" s="36" customFormat="1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</row>
  </sheetData>
  <sheetProtection algorithmName="SHA-512" hashValue="eg21dtwXSi9XWe1IY5/SgS0JLa8VaIEeg9eIDL+SwDQIuBBRvoOPUPlJr7Hi4/oZfYE+XEXstShfcJGDk/6Rzg==" saltValue="qpcQwycUYUgq56PCjQk6aA==" spinCount="100000" sheet="1" objects="1" scenarios="1"/>
  <mergeCells count="30">
    <mergeCell ref="G25:I25"/>
    <mergeCell ref="AH2:AN4"/>
    <mergeCell ref="G23:I23"/>
    <mergeCell ref="K23:M23"/>
    <mergeCell ref="O23:Q23"/>
    <mergeCell ref="S23:U23"/>
    <mergeCell ref="W23:Y23"/>
    <mergeCell ref="AA23:AC23"/>
    <mergeCell ref="AA18:AC18"/>
    <mergeCell ref="G21:I21"/>
    <mergeCell ref="K21:M21"/>
    <mergeCell ref="O21:Q21"/>
    <mergeCell ref="S21:U21"/>
    <mergeCell ref="W21:Y21"/>
    <mergeCell ref="AA21:AC21"/>
    <mergeCell ref="F15:AH15"/>
    <mergeCell ref="AD7:AH7"/>
    <mergeCell ref="B1:C1"/>
    <mergeCell ref="E1:AN1"/>
    <mergeCell ref="W18:Y18"/>
    <mergeCell ref="B2:C3"/>
    <mergeCell ref="F7:J7"/>
    <mergeCell ref="L7:P7"/>
    <mergeCell ref="R7:V7"/>
    <mergeCell ref="B17:C18"/>
    <mergeCell ref="G18:I18"/>
    <mergeCell ref="K18:M18"/>
    <mergeCell ref="O18:Q18"/>
    <mergeCell ref="S18:U18"/>
    <mergeCell ref="X7:AB7"/>
  </mergeCells>
  <conditionalFormatting sqref="G23">
    <cfRule type="expression" dxfId="10" priority="17">
      <formula>$G$23&gt;10</formula>
    </cfRule>
  </conditionalFormatting>
  <conditionalFormatting sqref="G23:I23">
    <cfRule type="expression" dxfId="9" priority="9" stopIfTrue="1">
      <formula>$G$23&gt;$G$21</formula>
    </cfRule>
  </conditionalFormatting>
  <conditionalFormatting sqref="K23">
    <cfRule type="expression" dxfId="8" priority="8">
      <formula>$K$23&gt;10</formula>
    </cfRule>
  </conditionalFormatting>
  <conditionalFormatting sqref="K23:M23">
    <cfRule type="expression" dxfId="7" priority="7" stopIfTrue="1">
      <formula>$K$23&gt;$K$21</formula>
    </cfRule>
  </conditionalFormatting>
  <conditionalFormatting sqref="O23">
    <cfRule type="expression" dxfId="6" priority="6">
      <formula>$O$23&gt;10</formula>
    </cfRule>
  </conditionalFormatting>
  <conditionalFormatting sqref="O23:Q23">
    <cfRule type="expression" dxfId="5" priority="5" stopIfTrue="1">
      <formula>$O$23&gt;$O$21</formula>
    </cfRule>
  </conditionalFormatting>
  <conditionalFormatting sqref="S23">
    <cfRule type="expression" dxfId="4" priority="4">
      <formula>$S$23&gt;10</formula>
    </cfRule>
  </conditionalFormatting>
  <conditionalFormatting sqref="S23:U23">
    <cfRule type="expression" dxfId="3" priority="3" stopIfTrue="1">
      <formula>$S$23&gt;$S$21</formula>
    </cfRule>
  </conditionalFormatting>
  <conditionalFormatting sqref="W23">
    <cfRule type="expression" dxfId="2" priority="2">
      <formula>$W$23&gt;10</formula>
    </cfRule>
  </conditionalFormatting>
  <conditionalFormatting sqref="W23:Y23">
    <cfRule type="expression" dxfId="1" priority="1" stopIfTrue="1">
      <formula>$W$23&gt;$W$21</formula>
    </cfRule>
  </conditionalFormatting>
  <pageMargins left="0.39370078740157483" right="0.39370078740157483" top="0.19685039370078741" bottom="0.19685039370078741" header="0.39370078740157483" footer="0.3937007874015748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D37"/>
  <sheetViews>
    <sheetView showGridLines="0" workbookViewId="0">
      <selection activeCell="T21" sqref="T21:Z21"/>
    </sheetView>
  </sheetViews>
  <sheetFormatPr defaultColWidth="3.5703125" defaultRowHeight="18" customHeight="1"/>
  <cols>
    <col min="1" max="1" width="3.5703125" style="1"/>
    <col min="2" max="2" width="0.85546875" style="1" customWidth="1"/>
    <col min="3" max="3" width="29" style="1" customWidth="1"/>
    <col min="4" max="15" width="3.5703125" style="1"/>
    <col min="16" max="16" width="3.5703125" style="1" customWidth="1"/>
    <col min="17" max="17" width="4" style="1" bestFit="1" customWidth="1"/>
    <col min="18" max="21" width="3.5703125" style="1"/>
    <col min="22" max="22" width="3.5703125" style="1" customWidth="1"/>
    <col min="23" max="28" width="3.5703125" style="1"/>
    <col min="29" max="30" width="0.85546875" style="1" customWidth="1"/>
    <col min="31" max="16384" width="3.5703125" style="1"/>
  </cols>
  <sheetData>
    <row r="1" spans="1:30" ht="25.15" customHeight="1">
      <c r="B1" s="13" t="str">
        <f>'STEPS 1-4'!E1</f>
        <v>SUMMER 2025</v>
      </c>
    </row>
    <row r="2" spans="1:30" ht="25.15" customHeight="1">
      <c r="A2" s="2"/>
      <c r="B2" s="12" t="s">
        <v>64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0"/>
      <c r="W2" s="10"/>
      <c r="X2" s="10"/>
      <c r="Y2" s="10"/>
      <c r="Z2" s="10"/>
      <c r="AA2" s="10"/>
      <c r="AB2" s="10"/>
      <c r="AC2" s="10"/>
      <c r="AD2" s="10"/>
    </row>
    <row r="3" spans="1:30" ht="5.0999999999999996" customHeight="1" thickBot="1"/>
    <row r="4" spans="1:30" ht="4.9000000000000004" customHeight="1">
      <c r="B4" s="1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</row>
    <row r="5" spans="1:30" ht="4.9000000000000004" customHeight="1">
      <c r="B5" s="4"/>
      <c r="C5" s="16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7"/>
      <c r="AD5" s="5"/>
    </row>
    <row r="6" spans="1:30" ht="18" customHeight="1">
      <c r="B6" s="4"/>
      <c r="C6" s="158" t="s">
        <v>14</v>
      </c>
      <c r="D6" s="217" t="s">
        <v>65</v>
      </c>
      <c r="E6" s="218"/>
      <c r="F6" s="218"/>
      <c r="G6" s="219"/>
      <c r="H6" s="217" t="s">
        <v>66</v>
      </c>
      <c r="I6" s="218"/>
      <c r="J6" s="218"/>
      <c r="K6" s="219"/>
      <c r="L6" s="217" t="s">
        <v>67</v>
      </c>
      <c r="M6" s="218"/>
      <c r="N6" s="218"/>
      <c r="O6" s="219"/>
      <c r="P6" s="217" t="s">
        <v>68</v>
      </c>
      <c r="Q6" s="218"/>
      <c r="R6" s="218"/>
      <c r="S6" s="219"/>
      <c r="T6" s="217" t="s">
        <v>69</v>
      </c>
      <c r="U6" s="218"/>
      <c r="V6" s="218"/>
      <c r="W6" s="219"/>
      <c r="X6" s="31"/>
      <c r="Y6" s="15"/>
      <c r="AC6" s="22"/>
      <c r="AD6" s="25"/>
    </row>
    <row r="7" spans="1:30" ht="18" customHeight="1">
      <c r="B7" s="4"/>
      <c r="C7" s="23" t="s">
        <v>70</v>
      </c>
      <c r="D7" s="223">
        <f>'STEPS 1-4'!F24+'STEPS 1-4'!L24+'STEPS 1-4'!R24+'STEPS 1-4'!X24+'STEPS 1-4'!AD24</f>
        <v>21</v>
      </c>
      <c r="E7" s="221"/>
      <c r="F7" s="221"/>
      <c r="G7" s="222"/>
      <c r="H7" s="220">
        <f>'STEPS 1-4'!G24+'STEPS 1-4'!M24+'STEPS 1-4'!S24+'STEPS 1-4'!Y24+'STEPS 1-4'!AE24</f>
        <v>22</v>
      </c>
      <c r="I7" s="221"/>
      <c r="J7" s="221"/>
      <c r="K7" s="222"/>
      <c r="L7" s="220">
        <f>'STEPS 1-4'!H24+'STEPS 1-4'!N24+'STEPS 1-4'!T24+'STEPS 1-4'!Z24+'STEPS 1-4'!AF24</f>
        <v>22</v>
      </c>
      <c r="M7" s="221"/>
      <c r="N7" s="221"/>
      <c r="O7" s="222"/>
      <c r="P7" s="220">
        <f>'STEPS 1-4'!I24+'STEPS 1-4'!O24+'STEPS 1-4'!U24+'STEPS 1-4'!AA24+'STEPS 1-4'!AG24</f>
        <v>22</v>
      </c>
      <c r="Q7" s="221"/>
      <c r="R7" s="221"/>
      <c r="S7" s="222"/>
      <c r="T7" s="220">
        <f>'STEPS 1-4'!J24+'STEPS 1-4'!P24+'STEPS 1-4'!V24+'STEPS 1-4'!AB24+'STEPS 1-4'!AH24</f>
        <v>22</v>
      </c>
      <c r="U7" s="221"/>
      <c r="V7" s="221"/>
      <c r="W7" s="222"/>
      <c r="X7" s="19"/>
      <c r="Y7" s="217" t="s">
        <v>44</v>
      </c>
      <c r="Z7" s="218"/>
      <c r="AA7" s="218"/>
      <c r="AB7" s="219"/>
      <c r="AC7" s="19"/>
      <c r="AD7" s="26"/>
    </row>
    <row r="8" spans="1:30" ht="18" customHeight="1">
      <c r="B8" s="4"/>
      <c r="C8" s="23" t="s">
        <v>71</v>
      </c>
      <c r="D8" s="220">
        <f>'STEPS 1-4'!G31</f>
        <v>3</v>
      </c>
      <c r="E8" s="221"/>
      <c r="F8" s="221"/>
      <c r="G8" s="222"/>
      <c r="H8" s="220">
        <f>'STEPS 1-4'!K31</f>
        <v>3</v>
      </c>
      <c r="I8" s="221"/>
      <c r="J8" s="221"/>
      <c r="K8" s="222"/>
      <c r="L8" s="220">
        <f>'STEPS 1-4'!O31</f>
        <v>3</v>
      </c>
      <c r="M8" s="221"/>
      <c r="N8" s="221"/>
      <c r="O8" s="222"/>
      <c r="P8" s="220">
        <f>'STEPS 1-4'!S31</f>
        <v>3</v>
      </c>
      <c r="Q8" s="221"/>
      <c r="R8" s="221"/>
      <c r="S8" s="222"/>
      <c r="T8" s="220">
        <f>'STEPS 1-4'!W31</f>
        <v>3</v>
      </c>
      <c r="U8" s="221"/>
      <c r="V8" s="221"/>
      <c r="W8" s="222"/>
      <c r="X8" s="19"/>
      <c r="Y8" s="227">
        <f>SUM(D8:W8)</f>
        <v>15</v>
      </c>
      <c r="Z8" s="225"/>
      <c r="AA8" s="225"/>
      <c r="AB8" s="226"/>
      <c r="AC8" s="19"/>
      <c r="AD8" s="26"/>
    </row>
    <row r="9" spans="1:30" ht="18" customHeight="1">
      <c r="B9" s="4"/>
      <c r="C9" s="23" t="s">
        <v>72</v>
      </c>
      <c r="D9" s="224">
        <f>D7*D8</f>
        <v>63</v>
      </c>
      <c r="E9" s="225"/>
      <c r="F9" s="225"/>
      <c r="G9" s="226"/>
      <c r="H9" s="224">
        <f>H7*H8</f>
        <v>66</v>
      </c>
      <c r="I9" s="225"/>
      <c r="J9" s="225"/>
      <c r="K9" s="226"/>
      <c r="L9" s="224">
        <f>L7*L8</f>
        <v>66</v>
      </c>
      <c r="M9" s="225"/>
      <c r="N9" s="225"/>
      <c r="O9" s="226"/>
      <c r="P9" s="224">
        <f>P7*P8</f>
        <v>66</v>
      </c>
      <c r="Q9" s="225"/>
      <c r="R9" s="225"/>
      <c r="S9" s="226"/>
      <c r="T9" s="224">
        <f>T7*T8</f>
        <v>66</v>
      </c>
      <c r="U9" s="225"/>
      <c r="V9" s="225"/>
      <c r="W9" s="226"/>
      <c r="X9" s="19"/>
      <c r="Y9" s="224">
        <f>SUM(D9:W9)</f>
        <v>327</v>
      </c>
      <c r="Z9" s="225"/>
      <c r="AA9" s="225"/>
      <c r="AB9" s="226"/>
      <c r="AC9" s="19"/>
      <c r="AD9" s="26"/>
    </row>
    <row r="10" spans="1:30" ht="4.9000000000000004" customHeight="1">
      <c r="B10" s="4"/>
      <c r="C10" s="20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24"/>
      <c r="AD10" s="5"/>
    </row>
    <row r="11" spans="1:30" ht="4.9000000000000004" customHeight="1">
      <c r="B11" s="4"/>
      <c r="AD11" s="5"/>
    </row>
    <row r="12" spans="1:30" ht="4.9000000000000004" customHeight="1">
      <c r="B12" s="4"/>
      <c r="AD12" s="5"/>
    </row>
    <row r="13" spans="1:30" ht="4.9000000000000004" customHeight="1">
      <c r="B13" s="4"/>
      <c r="C13" s="1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7"/>
      <c r="AD13" s="5"/>
    </row>
    <row r="14" spans="1:30" ht="18" customHeight="1">
      <c r="B14" s="4"/>
      <c r="C14" s="158" t="s">
        <v>61</v>
      </c>
      <c r="D14" s="217" t="s">
        <v>65</v>
      </c>
      <c r="E14" s="218"/>
      <c r="F14" s="218"/>
      <c r="G14" s="219"/>
      <c r="H14" s="217" t="s">
        <v>66</v>
      </c>
      <c r="I14" s="218"/>
      <c r="J14" s="218"/>
      <c r="K14" s="219"/>
      <c r="L14" s="217" t="s">
        <v>67</v>
      </c>
      <c r="M14" s="218"/>
      <c r="N14" s="218"/>
      <c r="O14" s="219"/>
      <c r="P14" s="217" t="s">
        <v>68</v>
      </c>
      <c r="Q14" s="218"/>
      <c r="R14" s="218"/>
      <c r="S14" s="219"/>
      <c r="T14" s="217" t="s">
        <v>69</v>
      </c>
      <c r="U14" s="218"/>
      <c r="V14" s="218"/>
      <c r="W14" s="219"/>
      <c r="X14" s="31"/>
      <c r="Y14" s="15"/>
      <c r="AC14" s="22"/>
      <c r="AD14" s="25"/>
    </row>
    <row r="15" spans="1:30" ht="18" customHeight="1">
      <c r="B15" s="4"/>
      <c r="C15" s="23" t="s">
        <v>70</v>
      </c>
      <c r="D15" s="223">
        <f>'STEPS 5-6'!F14+'STEPS 5-6'!L14+'STEPS 5-6'!R14+'STEPS 5-6'!X14+'STEPS 5-6'!AD14</f>
        <v>21</v>
      </c>
      <c r="E15" s="221"/>
      <c r="F15" s="221"/>
      <c r="G15" s="222"/>
      <c r="H15" s="220">
        <f>'STEPS 5-6'!G14+'STEPS 5-6'!M14+'STEPS 5-6'!S14+'STEPS 5-6'!Y14+'STEPS 5-6'!AE14</f>
        <v>22</v>
      </c>
      <c r="I15" s="221"/>
      <c r="J15" s="221"/>
      <c r="K15" s="222"/>
      <c r="L15" s="220">
        <f>'STEPS 5-6'!H14+'STEPS 5-6'!N14+'STEPS 5-6'!T14+'STEPS 5-6'!Z14+'STEPS 5-6'!AF14</f>
        <v>22</v>
      </c>
      <c r="M15" s="221"/>
      <c r="N15" s="221"/>
      <c r="O15" s="222"/>
      <c r="P15" s="220">
        <f>'STEPS 5-6'!I14+'STEPS 5-6'!O14+'STEPS 5-6'!U14+'STEPS 5-6'!AA14+'STEPS 5-6'!AG14</f>
        <v>22</v>
      </c>
      <c r="Q15" s="221"/>
      <c r="R15" s="221"/>
      <c r="S15" s="222"/>
      <c r="T15" s="220">
        <f>'STEPS 5-6'!J14+'STEPS 5-6'!P14+'STEPS 5-6'!V14+'STEPS 5-6'!AB14+'STEPS 5-6'!AH14</f>
        <v>22</v>
      </c>
      <c r="U15" s="221"/>
      <c r="V15" s="221"/>
      <c r="W15" s="222"/>
      <c r="X15" s="19"/>
      <c r="Y15" s="217" t="s">
        <v>44</v>
      </c>
      <c r="Z15" s="218"/>
      <c r="AA15" s="218"/>
      <c r="AB15" s="219"/>
      <c r="AC15" s="19"/>
      <c r="AD15" s="26"/>
    </row>
    <row r="16" spans="1:30" ht="18" customHeight="1">
      <c r="B16" s="4"/>
      <c r="C16" s="23" t="s">
        <v>71</v>
      </c>
      <c r="D16" s="220">
        <f>'STEPS 5-6'!G21</f>
        <v>3</v>
      </c>
      <c r="E16" s="221"/>
      <c r="F16" s="221"/>
      <c r="G16" s="222"/>
      <c r="H16" s="220">
        <f>'STEPS 5-6'!K21</f>
        <v>3</v>
      </c>
      <c r="I16" s="221"/>
      <c r="J16" s="221"/>
      <c r="K16" s="222"/>
      <c r="L16" s="220">
        <f>'STEPS 5-6'!O21</f>
        <v>3</v>
      </c>
      <c r="M16" s="221"/>
      <c r="N16" s="221"/>
      <c r="O16" s="222"/>
      <c r="P16" s="220">
        <f>'STEPS 5-6'!S21</f>
        <v>3</v>
      </c>
      <c r="Q16" s="221"/>
      <c r="R16" s="221"/>
      <c r="S16" s="222"/>
      <c r="T16" s="220">
        <f>'STEPS 5-6'!W21</f>
        <v>3</v>
      </c>
      <c r="U16" s="221"/>
      <c r="V16" s="221"/>
      <c r="W16" s="222"/>
      <c r="X16" s="19"/>
      <c r="Y16" s="227">
        <f>SUM(D16:W16)</f>
        <v>15</v>
      </c>
      <c r="Z16" s="225"/>
      <c r="AA16" s="225"/>
      <c r="AB16" s="226"/>
      <c r="AC16" s="19"/>
      <c r="AD16" s="26"/>
    </row>
    <row r="17" spans="2:30" ht="18" customHeight="1">
      <c r="B17" s="4"/>
      <c r="C17" s="23" t="s">
        <v>72</v>
      </c>
      <c r="D17" s="224">
        <f>D15*D16</f>
        <v>63</v>
      </c>
      <c r="E17" s="225"/>
      <c r="F17" s="225"/>
      <c r="G17" s="226"/>
      <c r="H17" s="224">
        <f>H15*H16</f>
        <v>66</v>
      </c>
      <c r="I17" s="225"/>
      <c r="J17" s="225"/>
      <c r="K17" s="226"/>
      <c r="L17" s="224">
        <f>L15*L16</f>
        <v>66</v>
      </c>
      <c r="M17" s="225"/>
      <c r="N17" s="225"/>
      <c r="O17" s="226"/>
      <c r="P17" s="224">
        <f>P15*P16</f>
        <v>66</v>
      </c>
      <c r="Q17" s="225"/>
      <c r="R17" s="225"/>
      <c r="S17" s="226"/>
      <c r="T17" s="224">
        <f>T15*T16</f>
        <v>66</v>
      </c>
      <c r="U17" s="225"/>
      <c r="V17" s="225"/>
      <c r="W17" s="226"/>
      <c r="X17" s="19"/>
      <c r="Y17" s="224">
        <f>SUM(D17:W17)</f>
        <v>327</v>
      </c>
      <c r="Z17" s="225"/>
      <c r="AA17" s="225"/>
      <c r="AB17" s="226"/>
      <c r="AC17" s="19"/>
      <c r="AD17" s="26"/>
    </row>
    <row r="18" spans="2:30" ht="4.9000000000000004" customHeight="1">
      <c r="B18" s="4"/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24"/>
      <c r="AD18" s="5"/>
    </row>
    <row r="19" spans="2:30" ht="4.9000000000000004" customHeight="1">
      <c r="B19" s="4"/>
      <c r="AD19" s="5"/>
    </row>
    <row r="20" spans="2:30" ht="18" customHeight="1">
      <c r="B20" s="4"/>
      <c r="C20" s="16"/>
      <c r="D20" s="228" t="s">
        <v>73</v>
      </c>
      <c r="E20" s="228"/>
      <c r="F20" s="228"/>
      <c r="G20" s="228"/>
      <c r="H20" s="228"/>
      <c r="I20" s="228"/>
      <c r="J20" s="228"/>
      <c r="K20" s="14"/>
      <c r="L20" s="228" t="s">
        <v>74</v>
      </c>
      <c r="M20" s="228"/>
      <c r="N20" s="228"/>
      <c r="O20" s="228"/>
      <c r="P20" s="228"/>
      <c r="Q20" s="228"/>
      <c r="R20" s="228"/>
      <c r="S20" s="32"/>
      <c r="T20" s="228" t="s">
        <v>75</v>
      </c>
      <c r="U20" s="228"/>
      <c r="V20" s="228"/>
      <c r="W20" s="228"/>
      <c r="X20" s="228"/>
      <c r="Y20" s="228"/>
      <c r="Z20" s="228"/>
      <c r="AA20" s="29"/>
      <c r="AB20" s="29"/>
      <c r="AC20" s="17"/>
      <c r="AD20" s="5"/>
    </row>
    <row r="21" spans="2:30" ht="18" customHeight="1">
      <c r="B21" s="4"/>
      <c r="C21" s="18"/>
      <c r="D21" s="229">
        <f>IF('STEPS 5-6'!AA23&gt;'STEPS 1-4'!BB14,'STEPS 1-4'!BB14,'STEPS 5-6'!AA23)</f>
        <v>15</v>
      </c>
      <c r="E21" s="230"/>
      <c r="F21" s="230"/>
      <c r="G21" s="230"/>
      <c r="H21" s="230"/>
      <c r="I21" s="230"/>
      <c r="J21" s="231"/>
      <c r="K21" s="156"/>
      <c r="L21" s="229">
        <f>IF(Y17+Y9&gt;'STEPS 1-4'!BB16,'STEPS 1-4'!BB16,'CLAIM FORM'!Y9+'CLAIM FORM'!Y17)</f>
        <v>189</v>
      </c>
      <c r="M21" s="230"/>
      <c r="N21" s="230"/>
      <c r="O21" s="230"/>
      <c r="P21" s="230"/>
      <c r="Q21" s="230"/>
      <c r="R21" s="231"/>
      <c r="S21" s="157"/>
      <c r="T21" s="229">
        <f>'STEPS 5-6'!AA23-'CLAIM FORM'!D21</f>
        <v>0</v>
      </c>
      <c r="U21" s="230"/>
      <c r="V21" s="230"/>
      <c r="W21" s="230"/>
      <c r="X21" s="230"/>
      <c r="Y21" s="230"/>
      <c r="Z21" s="231"/>
      <c r="AA21" s="30"/>
      <c r="AB21" s="30"/>
      <c r="AC21" s="19"/>
      <c r="AD21" s="26"/>
    </row>
    <row r="22" spans="2:30" ht="4.9000000000000004" customHeight="1">
      <c r="B22" s="4"/>
      <c r="C22" s="2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21"/>
      <c r="AD22" s="27"/>
    </row>
    <row r="23" spans="2:30" ht="4.9000000000000004" customHeight="1">
      <c r="B23" s="4"/>
      <c r="AC23" s="160"/>
      <c r="AD23" s="27"/>
    </row>
    <row r="24" spans="2:30" ht="18" customHeight="1">
      <c r="B24" s="4"/>
      <c r="D24" s="157"/>
      <c r="E24" s="157"/>
      <c r="F24" s="157"/>
      <c r="G24" s="157"/>
      <c r="H24" s="157"/>
      <c r="I24" s="157"/>
      <c r="J24" s="157"/>
      <c r="K24" s="156"/>
      <c r="L24" s="157"/>
      <c r="M24" s="161" t="str">
        <f>IF(L21&gt;'STEPS 1-4'!BB16,"this claim exceeds the recommended hours by ","")</f>
        <v/>
      </c>
      <c r="N24" s="216" t="str">
        <f>IF(L21&gt;'STEPS 1-4'!BB16,L21-'STEPS 1-4'!BB16,"")</f>
        <v/>
      </c>
      <c r="O24" s="216"/>
      <c r="P24" s="216"/>
      <c r="Q24" s="157" t="str">
        <f>IF(L21&gt;'STEPS 1-4'!BB16,"  hours.","")</f>
        <v/>
      </c>
      <c r="R24" s="157"/>
      <c r="S24" s="157"/>
      <c r="T24" s="157"/>
      <c r="U24" s="157"/>
      <c r="V24" s="157"/>
      <c r="W24" s="157"/>
      <c r="X24" s="157"/>
      <c r="Y24" s="157"/>
      <c r="Z24" s="157"/>
      <c r="AA24" s="30"/>
      <c r="AB24" s="30"/>
      <c r="AC24" s="86"/>
      <c r="AD24" s="26"/>
    </row>
    <row r="25" spans="2:30" ht="4.9000000000000004" customHeight="1" thickBot="1">
      <c r="B25" s="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7"/>
    </row>
    <row r="26" spans="2:30" ht="18" customHeight="1" thickBot="1"/>
    <row r="27" spans="2:30" ht="18" customHeight="1">
      <c r="B27" s="11"/>
      <c r="C27" s="33" t="s">
        <v>76</v>
      </c>
      <c r="D27" s="3"/>
      <c r="E27" s="3"/>
      <c r="F27" s="3"/>
      <c r="G27" s="3"/>
      <c r="H27" s="8"/>
    </row>
    <row r="28" spans="2:30" ht="18" customHeight="1">
      <c r="B28" s="4"/>
      <c r="H28" s="5"/>
    </row>
    <row r="29" spans="2:30" ht="18" customHeight="1">
      <c r="B29" s="4"/>
      <c r="C29" s="28" t="s">
        <v>77</v>
      </c>
      <c r="E29" s="229">
        <f>D21</f>
        <v>15</v>
      </c>
      <c r="F29" s="225"/>
      <c r="G29" s="226"/>
      <c r="H29" s="5"/>
    </row>
    <row r="30" spans="2:30" ht="5.0999999999999996" customHeight="1">
      <c r="B30" s="4"/>
      <c r="H30" s="5"/>
    </row>
    <row r="31" spans="2:30" ht="18" customHeight="1">
      <c r="B31" s="4"/>
      <c r="C31" s="28" t="s">
        <v>78</v>
      </c>
      <c r="E31" s="229">
        <f>IFERROR(E33/E29,0)</f>
        <v>12.6</v>
      </c>
      <c r="F31" s="230"/>
      <c r="G31" s="231"/>
      <c r="H31" s="5"/>
    </row>
    <row r="32" spans="2:30" ht="5.0999999999999996" customHeight="1">
      <c r="B32" s="4"/>
      <c r="H32" s="5"/>
    </row>
    <row r="33" spans="2:8" ht="18" customHeight="1">
      <c r="B33" s="4"/>
      <c r="C33" s="28" t="s">
        <v>79</v>
      </c>
      <c r="E33" s="229">
        <f>IF(L21&gt;'STEPS 1-4'!BB16,'STEPS 1-4'!BB16,L21)</f>
        <v>189</v>
      </c>
      <c r="F33" s="225"/>
      <c r="G33" s="226"/>
      <c r="H33" s="5"/>
    </row>
    <row r="34" spans="2:8" ht="5.0999999999999996" customHeight="1" thickBot="1">
      <c r="B34" s="4"/>
      <c r="C34" s="9"/>
      <c r="D34" s="9"/>
      <c r="E34" s="9"/>
      <c r="F34" s="9"/>
      <c r="G34" s="9"/>
      <c r="H34" s="5"/>
    </row>
    <row r="35" spans="2:8" ht="5.0999999999999996" customHeight="1">
      <c r="B35" s="4"/>
      <c r="H35" s="5"/>
    </row>
    <row r="36" spans="2:8" ht="18" customHeight="1">
      <c r="B36" s="4"/>
      <c r="C36" s="28" t="s">
        <v>80</v>
      </c>
      <c r="E36" s="229">
        <f>T21</f>
        <v>0</v>
      </c>
      <c r="F36" s="225"/>
      <c r="G36" s="226"/>
      <c r="H36" s="5"/>
    </row>
    <row r="37" spans="2:8" ht="5.0999999999999996" customHeight="1" thickBot="1">
      <c r="B37" s="6"/>
      <c r="C37" s="9"/>
      <c r="D37" s="9"/>
      <c r="E37" s="9"/>
      <c r="F37" s="9"/>
      <c r="G37" s="9"/>
      <c r="H37" s="7"/>
    </row>
  </sheetData>
  <sheetProtection algorithmName="SHA-512" hashValue="KTWxhbwwN64MycxpHM3c4rTTgdxvmuckJ7XJQV0Z6iIxz+6UkM7+IBqhgKJCESreidGslpl67M+qHBd/P/04Ww==" saltValue="uwk2opYR8b99KJUNMEDyfQ==" spinCount="100000" sheet="1" objects="1" scenarios="1"/>
  <mergeCells count="57">
    <mergeCell ref="Y16:AB16"/>
    <mergeCell ref="H17:K17"/>
    <mergeCell ref="L17:O17"/>
    <mergeCell ref="P17:S17"/>
    <mergeCell ref="T17:W17"/>
    <mergeCell ref="Y17:AB17"/>
    <mergeCell ref="E29:G29"/>
    <mergeCell ref="E31:G31"/>
    <mergeCell ref="E33:G33"/>
    <mergeCell ref="E36:G36"/>
    <mergeCell ref="D14:G14"/>
    <mergeCell ref="D15:G15"/>
    <mergeCell ref="D17:G17"/>
    <mergeCell ref="D20:J20"/>
    <mergeCell ref="D21:J21"/>
    <mergeCell ref="D16:G16"/>
    <mergeCell ref="H16:K16"/>
    <mergeCell ref="L20:R20"/>
    <mergeCell ref="L21:R21"/>
    <mergeCell ref="T20:Z20"/>
    <mergeCell ref="T21:Z21"/>
    <mergeCell ref="H14:K14"/>
    <mergeCell ref="L14:O14"/>
    <mergeCell ref="P14:S14"/>
    <mergeCell ref="T14:W14"/>
    <mergeCell ref="H15:K15"/>
    <mergeCell ref="L15:O15"/>
    <mergeCell ref="P15:S15"/>
    <mergeCell ref="T15:W15"/>
    <mergeCell ref="Y15:AB15"/>
    <mergeCell ref="L16:O16"/>
    <mergeCell ref="P16:S16"/>
    <mergeCell ref="T16:W16"/>
    <mergeCell ref="T9:W9"/>
    <mergeCell ref="Y7:AB7"/>
    <mergeCell ref="Y8:AB8"/>
    <mergeCell ref="Y9:AB9"/>
    <mergeCell ref="L7:O7"/>
    <mergeCell ref="T7:W7"/>
    <mergeCell ref="P7:S7"/>
    <mergeCell ref="L8:O8"/>
    <mergeCell ref="N24:P24"/>
    <mergeCell ref="P6:S6"/>
    <mergeCell ref="T6:W6"/>
    <mergeCell ref="D6:G6"/>
    <mergeCell ref="H6:K6"/>
    <mergeCell ref="L6:O6"/>
    <mergeCell ref="H7:K7"/>
    <mergeCell ref="D7:G7"/>
    <mergeCell ref="T8:W8"/>
    <mergeCell ref="H8:K8"/>
    <mergeCell ref="D8:G8"/>
    <mergeCell ref="P8:S8"/>
    <mergeCell ref="D9:G9"/>
    <mergeCell ref="H9:K9"/>
    <mergeCell ref="L9:O9"/>
    <mergeCell ref="P9:S9"/>
  </mergeCells>
  <pageMargins left="0.39370078740157483" right="0.39370078740157483" top="0.19685039370078741" bottom="0.19685039370078741" header="0.39370078740157483" footer="0.39370078740157483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stopIfTrue="1" id="{00000000-000E-0000-0200-000001000000}">
            <xm:f>$L$21&gt;'STEPS 1-4'!$BB$16</xm:f>
            <x14:dxf>
              <font>
                <b/>
                <i val="0"/>
                <color theme="0"/>
              </font>
              <fill>
                <patternFill>
                  <bgColor rgb="FFFF5050"/>
                </patternFill>
              </fill>
            </x14:dxf>
          </x14:cfRule>
          <xm:sqref>C24:AC24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C7BE6B3F65A948A9BA838655A1893B" ma:contentTypeVersion="4" ma:contentTypeDescription="Create a new document." ma:contentTypeScope="" ma:versionID="d28550e4b678e03c1b720fc866be617e">
  <xsd:schema xmlns:xsd="http://www.w3.org/2001/XMLSchema" xmlns:xs="http://www.w3.org/2001/XMLSchema" xmlns:p="http://schemas.microsoft.com/office/2006/metadata/properties" xmlns:ns2="dbcfcf86-7268-47b6-9632-458bcc92d208" targetNamespace="http://schemas.microsoft.com/office/2006/metadata/properties" ma:root="true" ma:fieldsID="2a209acf07156e8466fe90a8fb4a3020" ns2:_="">
    <xsd:import namespace="dbcfcf86-7268-47b6-9632-458bcc92d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fcf86-7268-47b6-9632-458bcc92d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2CA0E0-4263-468D-BAC3-EFDA3D56D7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D60DE0-F50A-449C-BF80-908F23B60E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cfcf86-7268-47b6-9632-458bcc92d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E51FD3-0AE7-457B-A637-2BF772036A7B}">
  <ds:schemaRefs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dbcfcf86-7268-47b6-9632-458bcc92d208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STEPS 1-4</vt:lpstr>
      <vt:lpstr>STEPS 5-6</vt:lpstr>
      <vt:lpstr>CLAIM FORM</vt:lpstr>
      <vt:lpstr>'CLAIM FORM'!Print_Area</vt:lpstr>
      <vt:lpstr>'STEPS 1-4'!Print_Area</vt:lpstr>
      <vt:lpstr>'STEPS 5-6'!Print_Area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Rushbrook</dc:creator>
  <cp:keywords/>
  <dc:description/>
  <cp:lastModifiedBy>David Fiddy</cp:lastModifiedBy>
  <cp:revision/>
  <dcterms:created xsi:type="dcterms:W3CDTF">2009-05-25T10:16:24Z</dcterms:created>
  <dcterms:modified xsi:type="dcterms:W3CDTF">2025-03-03T10:10:22Z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0x01010098C7BE6B3F65A948A9BA838655A1893B</vt:lpwstr>
  </property>
</Properties>
</file>