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eborah Non-GIS Projects\Web - Norfolk Schools\Sections &amp; Topics\Fair Funding\"/>
    </mc:Choice>
  </mc:AlternateContent>
  <xr:revisionPtr revIDLastSave="0" documentId="13_ncr:1_{AAEEC4F3-FE40-4C05-9C2B-F314615033FD}" xr6:coauthVersionLast="47" xr6:coauthVersionMax="47" xr10:uidLastSave="{00000000-0000-0000-0000-000000000000}"/>
  <bookViews>
    <workbookView xWindow="28680" yWindow="-120" windowWidth="20730" windowHeight="11160" xr2:uid="{6B90A549-4169-4FE8-9280-EE13FA53521D}"/>
  </bookViews>
  <sheets>
    <sheet name="Illustrative" sheetId="1" r:id="rId1"/>
    <sheet name="Workings" sheetId="2" state="hidden" r:id="rId2"/>
    <sheet name="9.11% factor £" sheetId="4" state="hidden" r:id="rId3"/>
    <sheet name="Tables" sheetId="5" r:id="rId4"/>
    <sheet name="Tables alt" sheetId="10" r:id="rId5"/>
    <sheet name="9.11% factor £ alt" sheetId="8" state="hidden" r:id="rId6"/>
    <sheet name="11.5% factor £" sheetId="6" state="hidden" r:id="rId7"/>
    <sheet name="11.5% factor £ alt" sheetId="9" state="hidden" r:id="rId8"/>
  </sheets>
  <definedNames>
    <definedName name="AWPU_Pri_Rate" localSheetId="6">'11.5% factor £'!$F$16</definedName>
    <definedName name="AWPU_Pri_Rate" localSheetId="7">'11.5% factor £ alt'!$F$16</definedName>
    <definedName name="AWPU_Pri_Rate" localSheetId="2">'9.11% factor £'!$F$16</definedName>
    <definedName name="AWPU_Pri_Rate" localSheetId="5">'9.11% factor £ alt'!$F$16</definedName>
    <definedName name="AWPU_Pri_Rate">#REF!</definedName>
    <definedName name="Primary_Lump_sum" localSheetId="6">'11.5% factor £'!$G$45</definedName>
    <definedName name="Primary_Lump_sum" localSheetId="7">'11.5% factor £ alt'!$G$45</definedName>
    <definedName name="Primary_Lump_sum" localSheetId="5">'9.11% factor £ alt'!$G$45</definedName>
    <definedName name="Primary_Lump_sum">'9.11% factor £'!$G$45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0" l="1"/>
  <c r="B20" i="10" s="1"/>
  <c r="B7" i="10"/>
  <c r="B9" i="10" s="1"/>
  <c r="L19" i="9"/>
  <c r="L16" i="9"/>
  <c r="L15" i="9"/>
  <c r="J12" i="9"/>
  <c r="G12" i="9"/>
  <c r="K12" i="9" s="1"/>
  <c r="F12" i="9"/>
  <c r="K11" i="9"/>
  <c r="G11" i="9"/>
  <c r="F11" i="9"/>
  <c r="J11" i="9" s="1"/>
  <c r="L11" i="9" s="1"/>
  <c r="G10" i="9"/>
  <c r="K10" i="9" s="1"/>
  <c r="F10" i="9"/>
  <c r="J10" i="9" s="1"/>
  <c r="J9" i="9"/>
  <c r="L9" i="9" s="1"/>
  <c r="G9" i="9"/>
  <c r="K9" i="9" s="1"/>
  <c r="F9" i="9"/>
  <c r="K8" i="9"/>
  <c r="J8" i="9"/>
  <c r="L8" i="9" s="1"/>
  <c r="G8" i="9"/>
  <c r="F8" i="9"/>
  <c r="K7" i="9"/>
  <c r="G7" i="9"/>
  <c r="F7" i="9"/>
  <c r="J7" i="9" s="1"/>
  <c r="M4" i="9"/>
  <c r="L4" i="9"/>
  <c r="L3" i="9"/>
  <c r="L2" i="9"/>
  <c r="L19" i="8"/>
  <c r="L16" i="8"/>
  <c r="L15" i="8"/>
  <c r="K12" i="8"/>
  <c r="G12" i="8"/>
  <c r="F12" i="8"/>
  <c r="J12" i="8" s="1"/>
  <c r="L12" i="8" s="1"/>
  <c r="G11" i="8"/>
  <c r="K11" i="8" s="1"/>
  <c r="F11" i="8"/>
  <c r="J11" i="8" s="1"/>
  <c r="J10" i="8"/>
  <c r="G10" i="8"/>
  <c r="K10" i="8" s="1"/>
  <c r="F10" i="8"/>
  <c r="K9" i="8"/>
  <c r="J9" i="8"/>
  <c r="G9" i="8"/>
  <c r="F9" i="8"/>
  <c r="K8" i="8"/>
  <c r="G8" i="8"/>
  <c r="F8" i="8"/>
  <c r="J8" i="8" s="1"/>
  <c r="L8" i="8" s="1"/>
  <c r="G7" i="8"/>
  <c r="K7" i="8" s="1"/>
  <c r="N12" i="8" s="1"/>
  <c r="F7" i="8"/>
  <c r="J7" i="8" s="1"/>
  <c r="L4" i="8"/>
  <c r="L3" i="8"/>
  <c r="L2" i="8"/>
  <c r="L12" i="9" l="1"/>
  <c r="N12" i="9"/>
  <c r="L9" i="8"/>
  <c r="L11" i="8"/>
  <c r="L10" i="9"/>
  <c r="L7" i="9"/>
  <c r="L21" i="9" s="1"/>
  <c r="L23" i="9" s="1"/>
  <c r="M12" i="9"/>
  <c r="L7" i="8"/>
  <c r="M12" i="8"/>
  <c r="L10" i="8"/>
  <c r="L21" i="8" s="1"/>
  <c r="L23" i="8" s="1"/>
  <c r="M4" i="8"/>
  <c r="N7" i="1" l="1"/>
  <c r="L7" i="1"/>
  <c r="J7" i="1"/>
  <c r="H7" i="1"/>
  <c r="L8" i="1"/>
  <c r="L9" i="1"/>
  <c r="L10" i="1"/>
  <c r="L11" i="1"/>
  <c r="L407" i="1" s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K407" i="1"/>
  <c r="G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407" i="1" l="1"/>
  <c r="L19" i="6" l="1"/>
  <c r="L16" i="6"/>
  <c r="L15" i="6"/>
  <c r="G12" i="6"/>
  <c r="K12" i="6" s="1"/>
  <c r="F12" i="6"/>
  <c r="J12" i="6" s="1"/>
  <c r="J11" i="6"/>
  <c r="G11" i="6"/>
  <c r="K11" i="6" s="1"/>
  <c r="F11" i="6"/>
  <c r="K10" i="6"/>
  <c r="J10" i="6"/>
  <c r="G10" i="6"/>
  <c r="F10" i="6"/>
  <c r="K9" i="6"/>
  <c r="G9" i="6"/>
  <c r="F9" i="6"/>
  <c r="J9" i="6" s="1"/>
  <c r="G8" i="6"/>
  <c r="K8" i="6" s="1"/>
  <c r="F8" i="6"/>
  <c r="J8" i="6" s="1"/>
  <c r="J7" i="6"/>
  <c r="G7" i="6"/>
  <c r="K7" i="6" s="1"/>
  <c r="F7" i="6"/>
  <c r="L4" i="6"/>
  <c r="L3" i="6"/>
  <c r="L2" i="6"/>
  <c r="B20" i="5"/>
  <c r="B22" i="5" s="1"/>
  <c r="B10" i="5"/>
  <c r="B8" i="5"/>
  <c r="L9" i="6" l="1"/>
  <c r="L10" i="6"/>
  <c r="N12" i="6"/>
  <c r="L7" i="6"/>
  <c r="L21" i="6" s="1"/>
  <c r="L23" i="6" s="1"/>
  <c r="L11" i="6"/>
  <c r="L8" i="6"/>
  <c r="L12" i="6"/>
  <c r="M4" i="6"/>
  <c r="M12" i="6"/>
  <c r="L19" i="4"/>
  <c r="L16" i="4"/>
  <c r="L15" i="4"/>
  <c r="G12" i="4"/>
  <c r="K12" i="4" s="1"/>
  <c r="F12" i="4"/>
  <c r="J12" i="4" s="1"/>
  <c r="G11" i="4"/>
  <c r="K11" i="4" s="1"/>
  <c r="F11" i="4"/>
  <c r="J11" i="4" s="1"/>
  <c r="G10" i="4"/>
  <c r="K10" i="4" s="1"/>
  <c r="F10" i="4"/>
  <c r="J10" i="4" s="1"/>
  <c r="G9" i="4"/>
  <c r="K9" i="4" s="1"/>
  <c r="F9" i="4"/>
  <c r="J9" i="4" s="1"/>
  <c r="G8" i="4"/>
  <c r="K8" i="4" s="1"/>
  <c r="F8" i="4"/>
  <c r="J8" i="4" s="1"/>
  <c r="G7" i="4"/>
  <c r="K7" i="4" s="1"/>
  <c r="F7" i="4"/>
  <c r="J7" i="4" s="1"/>
  <c r="L4" i="4"/>
  <c r="L3" i="4"/>
  <c r="L2" i="4"/>
  <c r="N12" i="4" l="1"/>
  <c r="M4" i="4"/>
  <c r="L7" i="4"/>
  <c r="M12" i="4"/>
  <c r="L12" i="4"/>
  <c r="L11" i="4"/>
  <c r="L10" i="4"/>
  <c r="L8" i="4"/>
  <c r="L9" i="4"/>
  <c r="L21" i="4" l="1"/>
  <c r="L23" i="4" s="1"/>
  <c r="G17" i="2" l="1"/>
  <c r="G14" i="2"/>
  <c r="G15" i="2"/>
  <c r="F17" i="2"/>
  <c r="F15" i="2"/>
  <c r="F14" i="2"/>
  <c r="F13" i="2"/>
  <c r="F8" i="2"/>
  <c r="H3" i="2"/>
  <c r="G3" i="2"/>
  <c r="H2" i="2"/>
  <c r="G2" i="2"/>
  <c r="D17" i="2" l="1"/>
  <c r="D12" i="2"/>
  <c r="D14" i="2"/>
  <c r="C17" i="2"/>
  <c r="B17" i="2"/>
  <c r="C15" i="2"/>
  <c r="E15" i="2" s="1"/>
  <c r="C14" i="2"/>
  <c r="E14" i="2" s="1"/>
  <c r="B15" i="2"/>
  <c r="B14" i="2"/>
  <c r="C13" i="2"/>
  <c r="E13" i="2" s="1"/>
  <c r="B13" i="2"/>
  <c r="D13" i="2" s="1"/>
  <c r="C12" i="2"/>
  <c r="B12" i="2"/>
  <c r="C11" i="2"/>
  <c r="B11" i="2"/>
  <c r="C10" i="2"/>
  <c r="B10" i="2"/>
  <c r="B8" i="2"/>
  <c r="D8" i="2" s="1"/>
  <c r="E12" i="2" l="1"/>
  <c r="D15" i="2"/>
  <c r="E17" i="2"/>
  <c r="C4" i="2"/>
  <c r="C3" i="2"/>
  <c r="C2" i="2"/>
  <c r="M407" i="1" l="1"/>
  <c r="N198" i="1" l="1"/>
  <c r="J198" i="1"/>
  <c r="N15" i="1" l="1"/>
  <c r="J15" i="1"/>
  <c r="N20" i="1" l="1"/>
  <c r="J20" i="1"/>
  <c r="N9" i="1" l="1"/>
  <c r="J9" i="1"/>
  <c r="N362" i="1" l="1"/>
  <c r="J362" i="1"/>
  <c r="N136" i="1"/>
  <c r="J136" i="1"/>
  <c r="N33" i="1"/>
  <c r="J33" i="1"/>
  <c r="N257" i="1"/>
  <c r="J257" i="1"/>
  <c r="J209" i="1"/>
  <c r="N209" i="1"/>
  <c r="N373" i="1"/>
  <c r="J373" i="1"/>
  <c r="N318" i="1"/>
  <c r="J318" i="1"/>
  <c r="J273" i="1"/>
  <c r="N273" i="1"/>
  <c r="N54" i="1"/>
  <c r="J54" i="1"/>
  <c r="N12" i="1"/>
  <c r="J12" i="1"/>
  <c r="N354" i="1"/>
  <c r="J354" i="1"/>
  <c r="N309" i="1"/>
  <c r="J309" i="1"/>
  <c r="N34" i="1"/>
  <c r="J34" i="1"/>
  <c r="N100" i="1"/>
  <c r="J100" i="1"/>
  <c r="N368" i="1"/>
  <c r="J368" i="1"/>
  <c r="J83" i="1"/>
  <c r="N83" i="1"/>
  <c r="N333" i="1"/>
  <c r="J333" i="1"/>
  <c r="N160" i="1"/>
  <c r="J160" i="1"/>
  <c r="N84" i="1"/>
  <c r="J84" i="1"/>
  <c r="N310" i="1"/>
  <c r="J310" i="1"/>
  <c r="N372" i="1"/>
  <c r="J372" i="1"/>
  <c r="N395" i="1"/>
  <c r="J395" i="1"/>
  <c r="N340" i="1"/>
  <c r="J340" i="1"/>
  <c r="J179" i="1"/>
  <c r="N179" i="1"/>
  <c r="J241" i="1"/>
  <c r="N241" i="1"/>
  <c r="J145" i="1"/>
  <c r="N145" i="1"/>
  <c r="N141" i="1"/>
  <c r="J141" i="1"/>
  <c r="J200" i="1"/>
  <c r="N200" i="1"/>
  <c r="N58" i="1"/>
  <c r="J58" i="1"/>
  <c r="N196" i="1"/>
  <c r="J196" i="1"/>
  <c r="N65" i="1"/>
  <c r="J65" i="1"/>
  <c r="N394" i="1"/>
  <c r="J394" i="1"/>
  <c r="J81" i="1"/>
  <c r="N81" i="1"/>
  <c r="N205" i="1"/>
  <c r="J205" i="1"/>
  <c r="N36" i="1"/>
  <c r="J36" i="1"/>
  <c r="N95" i="1"/>
  <c r="J95" i="1"/>
  <c r="N388" i="1"/>
  <c r="J388" i="1"/>
  <c r="N192" i="1"/>
  <c r="J192" i="1"/>
  <c r="N281" i="1"/>
  <c r="J281" i="1"/>
  <c r="N63" i="1"/>
  <c r="J63" i="1"/>
  <c r="J316" i="1"/>
  <c r="N316" i="1"/>
  <c r="N112" i="1"/>
  <c r="J112" i="1"/>
  <c r="N153" i="1"/>
  <c r="J153" i="1"/>
  <c r="N402" i="1"/>
  <c r="J402" i="1"/>
  <c r="N221" i="1"/>
  <c r="J221" i="1"/>
  <c r="J120" i="1"/>
  <c r="N120" i="1"/>
  <c r="J312" i="1"/>
  <c r="N312" i="1"/>
  <c r="N230" i="1"/>
  <c r="J230" i="1"/>
  <c r="N150" i="1"/>
  <c r="J150" i="1"/>
  <c r="N301" i="1"/>
  <c r="J301" i="1"/>
  <c r="N242" i="1"/>
  <c r="J242" i="1"/>
  <c r="J280" i="1"/>
  <c r="N280" i="1"/>
  <c r="N133" i="1"/>
  <c r="J133" i="1"/>
  <c r="N121" i="1"/>
  <c r="J121" i="1"/>
  <c r="N401" i="1"/>
  <c r="J401" i="1"/>
  <c r="N390" i="1"/>
  <c r="J390" i="1"/>
  <c r="N91" i="1"/>
  <c r="J91" i="1"/>
  <c r="N319" i="1"/>
  <c r="J319" i="1"/>
  <c r="N377" i="1"/>
  <c r="J377" i="1"/>
  <c r="N105" i="1"/>
  <c r="J105" i="1"/>
  <c r="N41" i="1"/>
  <c r="J41" i="1"/>
  <c r="J360" i="1"/>
  <c r="N360" i="1"/>
  <c r="J251" i="1"/>
  <c r="N251" i="1"/>
  <c r="N400" i="1"/>
  <c r="J400" i="1"/>
  <c r="N304" i="1"/>
  <c r="J304" i="1"/>
  <c r="N240" i="1"/>
  <c r="J240" i="1"/>
  <c r="N93" i="1"/>
  <c r="J93" i="1"/>
  <c r="N229" i="1"/>
  <c r="J229" i="1"/>
  <c r="N18" i="1"/>
  <c r="J18" i="1"/>
  <c r="N223" i="1"/>
  <c r="J223" i="1"/>
  <c r="N330" i="1"/>
  <c r="J330" i="1"/>
  <c r="N159" i="1"/>
  <c r="J159" i="1"/>
  <c r="N64" i="1"/>
  <c r="J64" i="1"/>
  <c r="N378" i="1"/>
  <c r="J378" i="1"/>
  <c r="J275" i="1"/>
  <c r="N275" i="1"/>
  <c r="N285" i="1"/>
  <c r="J285" i="1"/>
  <c r="N341" i="1"/>
  <c r="J341" i="1"/>
  <c r="N234" i="1"/>
  <c r="J234" i="1"/>
  <c r="J99" i="1"/>
  <c r="N99" i="1"/>
  <c r="N25" i="1"/>
  <c r="J25" i="1"/>
  <c r="N31" i="1"/>
  <c r="J31" i="1"/>
  <c r="J199" i="1"/>
  <c r="N199" i="1"/>
  <c r="N169" i="1"/>
  <c r="J169" i="1"/>
  <c r="N127" i="1"/>
  <c r="J127" i="1"/>
  <c r="J172" i="1"/>
  <c r="N172" i="1"/>
  <c r="N108" i="1"/>
  <c r="J108" i="1"/>
  <c r="N326" i="1"/>
  <c r="J326" i="1"/>
  <c r="N74" i="1"/>
  <c r="J74" i="1"/>
  <c r="N278" i="1"/>
  <c r="J278" i="1"/>
  <c r="N214" i="1"/>
  <c r="J214" i="1"/>
  <c r="N176" i="1"/>
  <c r="J176" i="1"/>
  <c r="N271" i="1"/>
  <c r="J271" i="1"/>
  <c r="N8" i="1"/>
  <c r="J8" i="1"/>
  <c r="N239" i="1"/>
  <c r="J239" i="1"/>
  <c r="J268" i="1"/>
  <c r="N268" i="1"/>
  <c r="J231" i="1"/>
  <c r="N231" i="1"/>
  <c r="N67" i="1"/>
  <c r="J67" i="1"/>
  <c r="J267" i="1"/>
  <c r="N267" i="1"/>
  <c r="N303" i="1"/>
  <c r="J303" i="1"/>
  <c r="N23" i="1"/>
  <c r="J23" i="1"/>
  <c r="J177" i="1"/>
  <c r="N177" i="1"/>
  <c r="J359" i="1"/>
  <c r="N359" i="1"/>
  <c r="N118" i="1"/>
  <c r="J118" i="1"/>
  <c r="N75" i="1"/>
  <c r="J75" i="1"/>
  <c r="N53" i="1"/>
  <c r="J53" i="1"/>
  <c r="J391" i="1"/>
  <c r="N391" i="1"/>
  <c r="N27" i="1"/>
  <c r="J27" i="1"/>
  <c r="N117" i="1"/>
  <c r="J117" i="1"/>
  <c r="N79" i="1"/>
  <c r="J79" i="1"/>
  <c r="N226" i="1"/>
  <c r="J226" i="1"/>
  <c r="N76" i="1"/>
  <c r="J76" i="1"/>
  <c r="N351" i="1"/>
  <c r="J351" i="1"/>
  <c r="J13" i="1"/>
  <c r="N13" i="1"/>
  <c r="N132" i="1"/>
  <c r="J132" i="1"/>
  <c r="N289" i="1"/>
  <c r="J289" i="1"/>
  <c r="N212" i="1"/>
  <c r="J212" i="1"/>
  <c r="N137" i="1"/>
  <c r="J137" i="1"/>
  <c r="N270" i="1"/>
  <c r="J270" i="1"/>
  <c r="N175" i="1"/>
  <c r="J175" i="1"/>
  <c r="N244" i="1"/>
  <c r="J244" i="1"/>
  <c r="N62" i="1"/>
  <c r="J62" i="1"/>
  <c r="N46" i="1"/>
  <c r="J46" i="1"/>
  <c r="N98" i="1"/>
  <c r="J98" i="1"/>
  <c r="N269" i="1"/>
  <c r="J269" i="1"/>
  <c r="N94" i="1"/>
  <c r="J94" i="1"/>
  <c r="N406" i="1"/>
  <c r="J406" i="1"/>
  <c r="J215" i="1"/>
  <c r="N215" i="1"/>
  <c r="J113" i="1"/>
  <c r="N113" i="1"/>
  <c r="N260" i="1"/>
  <c r="J260" i="1"/>
  <c r="N68" i="1"/>
  <c r="J68" i="1"/>
  <c r="N32" i="1"/>
  <c r="J32" i="1"/>
  <c r="J403" i="1"/>
  <c r="N403" i="1"/>
  <c r="N225" i="1"/>
  <c r="J225" i="1"/>
  <c r="J323" i="1"/>
  <c r="N323" i="1"/>
  <c r="J17" i="1"/>
  <c r="N17" i="1"/>
  <c r="J332" i="1"/>
  <c r="N332" i="1"/>
  <c r="N292" i="1"/>
  <c r="J292" i="1"/>
  <c r="N276" i="1"/>
  <c r="J276" i="1"/>
  <c r="N191" i="1"/>
  <c r="J191" i="1"/>
  <c r="J311" i="1"/>
  <c r="N311" i="1"/>
  <c r="J151" i="1"/>
  <c r="N151" i="1"/>
  <c r="J147" i="1"/>
  <c r="N147" i="1"/>
  <c r="N217" i="1"/>
  <c r="J217" i="1"/>
  <c r="N44" i="1"/>
  <c r="J44" i="1"/>
  <c r="N353" i="1"/>
  <c r="J353" i="1"/>
  <c r="J248" i="1"/>
  <c r="N248" i="1"/>
  <c r="J397" i="1"/>
  <c r="N397" i="1"/>
  <c r="N358" i="1"/>
  <c r="J358" i="1"/>
  <c r="N128" i="1"/>
  <c r="J128" i="1"/>
  <c r="N294" i="1"/>
  <c r="J294" i="1"/>
  <c r="J243" i="1"/>
  <c r="N243" i="1"/>
  <c r="N210" i="1"/>
  <c r="J210" i="1"/>
  <c r="J219" i="1"/>
  <c r="N219" i="1"/>
  <c r="N26" i="1"/>
  <c r="J26" i="1"/>
  <c r="J167" i="1"/>
  <c r="N167" i="1"/>
  <c r="N149" i="1"/>
  <c r="J149" i="1"/>
  <c r="J60" i="1"/>
  <c r="N60" i="1"/>
  <c r="J252" i="1"/>
  <c r="N252" i="1"/>
  <c r="N282" i="1"/>
  <c r="J282" i="1"/>
  <c r="N178" i="1"/>
  <c r="J178" i="1"/>
  <c r="N367" i="1"/>
  <c r="J367" i="1"/>
  <c r="J171" i="1"/>
  <c r="N171" i="1"/>
  <c r="J39" i="1"/>
  <c r="N39" i="1"/>
  <c r="J135" i="1"/>
  <c r="N135" i="1"/>
  <c r="N69" i="1"/>
  <c r="J69" i="1"/>
  <c r="J35" i="1"/>
  <c r="N35" i="1"/>
  <c r="N298" i="1"/>
  <c r="J298" i="1"/>
  <c r="J387" i="1"/>
  <c r="N387" i="1"/>
  <c r="N21" i="1"/>
  <c r="J21" i="1"/>
  <c r="N45" i="1"/>
  <c r="J45" i="1"/>
  <c r="N380" i="1"/>
  <c r="J380" i="1"/>
  <c r="N24" i="1"/>
  <c r="J24" i="1"/>
  <c r="J216" i="1"/>
  <c r="N216" i="1"/>
  <c r="J183" i="1"/>
  <c r="N183" i="1"/>
  <c r="N38" i="1"/>
  <c r="J38" i="1"/>
  <c r="N346" i="1"/>
  <c r="J346" i="1"/>
  <c r="N66" i="1"/>
  <c r="J66" i="1"/>
  <c r="N185" i="1"/>
  <c r="J185" i="1"/>
  <c r="N87" i="1"/>
  <c r="J87" i="1"/>
  <c r="N345" i="1"/>
  <c r="J345" i="1"/>
  <c r="N313" i="1"/>
  <c r="J313" i="1"/>
  <c r="J371" i="1"/>
  <c r="N371" i="1"/>
  <c r="N102" i="1"/>
  <c r="J102" i="1"/>
  <c r="J381" i="1"/>
  <c r="N381" i="1"/>
  <c r="N89" i="1"/>
  <c r="J89" i="1"/>
  <c r="N134" i="1"/>
  <c r="J134" i="1"/>
  <c r="N70" i="1"/>
  <c r="J70" i="1"/>
  <c r="N385" i="1"/>
  <c r="J385" i="1"/>
  <c r="N306" i="1"/>
  <c r="J306" i="1"/>
  <c r="N48" i="1"/>
  <c r="J48" i="1"/>
  <c r="J247" i="1"/>
  <c r="N247" i="1"/>
  <c r="N144" i="1"/>
  <c r="J144" i="1"/>
  <c r="N166" i="1"/>
  <c r="J166" i="1"/>
  <c r="N396" i="1"/>
  <c r="J396" i="1"/>
  <c r="N392" i="1"/>
  <c r="J392" i="1"/>
  <c r="N47" i="1"/>
  <c r="J47" i="1"/>
  <c r="N265" i="1"/>
  <c r="J265" i="1"/>
  <c r="N238" i="1"/>
  <c r="J238" i="1"/>
  <c r="N246" i="1"/>
  <c r="J246" i="1"/>
  <c r="N140" i="1"/>
  <c r="J140" i="1"/>
  <c r="J348" i="1"/>
  <c r="N348" i="1"/>
  <c r="N11" i="1"/>
  <c r="J11" i="1"/>
  <c r="N30" i="1"/>
  <c r="J30" i="1"/>
  <c r="N314" i="1"/>
  <c r="J314" i="1"/>
  <c r="N245" i="1"/>
  <c r="J245" i="1"/>
  <c r="N302" i="1"/>
  <c r="J302" i="1"/>
  <c r="J343" i="1"/>
  <c r="N343" i="1"/>
  <c r="J264" i="1"/>
  <c r="N264" i="1"/>
  <c r="N164" i="1"/>
  <c r="J164" i="1"/>
  <c r="N139" i="1"/>
  <c r="J139" i="1"/>
  <c r="N111" i="1"/>
  <c r="J111" i="1"/>
  <c r="N254" i="1"/>
  <c r="J254" i="1"/>
  <c r="N97" i="1"/>
  <c r="J97" i="1"/>
  <c r="N399" i="1"/>
  <c r="J399" i="1"/>
  <c r="N162" i="1"/>
  <c r="J162" i="1"/>
  <c r="J49" i="1"/>
  <c r="N49" i="1"/>
  <c r="N142" i="1"/>
  <c r="J142" i="1"/>
  <c r="J163" i="1"/>
  <c r="N163" i="1"/>
  <c r="N352" i="1"/>
  <c r="J352" i="1"/>
  <c r="N370" i="1"/>
  <c r="J370" i="1"/>
  <c r="J259" i="1"/>
  <c r="N259" i="1"/>
  <c r="N375" i="1"/>
  <c r="J375" i="1"/>
  <c r="J327" i="1"/>
  <c r="N327" i="1"/>
  <c r="N174" i="1"/>
  <c r="J174" i="1"/>
  <c r="N374" i="1"/>
  <c r="J374" i="1"/>
  <c r="N324" i="1"/>
  <c r="J324" i="1"/>
  <c r="N286" i="1"/>
  <c r="J286" i="1"/>
  <c r="N288" i="1"/>
  <c r="J288" i="1"/>
  <c r="N405" i="1"/>
  <c r="J405" i="1"/>
  <c r="N123" i="1"/>
  <c r="J123" i="1"/>
  <c r="N122" i="1"/>
  <c r="J122" i="1"/>
  <c r="N224" i="1"/>
  <c r="J224" i="1"/>
  <c r="J283" i="1"/>
  <c r="N283" i="1"/>
  <c r="J203" i="1"/>
  <c r="N203" i="1"/>
  <c r="N78" i="1"/>
  <c r="J78" i="1"/>
  <c r="N255" i="1"/>
  <c r="J255" i="1"/>
  <c r="N73" i="1"/>
  <c r="J73" i="1"/>
  <c r="N182" i="1"/>
  <c r="J182" i="1"/>
  <c r="N365" i="1"/>
  <c r="J365" i="1"/>
  <c r="J295" i="1"/>
  <c r="N295" i="1"/>
  <c r="N158" i="1"/>
  <c r="J158" i="1"/>
  <c r="N218" i="1"/>
  <c r="J218" i="1"/>
  <c r="N197" i="1"/>
  <c r="J197" i="1"/>
  <c r="N80" i="1"/>
  <c r="J80" i="1"/>
  <c r="N194" i="1"/>
  <c r="J194" i="1"/>
  <c r="J299" i="1"/>
  <c r="N299" i="1"/>
  <c r="N101" i="1"/>
  <c r="J101" i="1"/>
  <c r="J184" i="1"/>
  <c r="N184" i="1"/>
  <c r="N109" i="1"/>
  <c r="J109" i="1"/>
  <c r="N157" i="1"/>
  <c r="J157" i="1"/>
  <c r="N10" i="1"/>
  <c r="J10" i="1"/>
  <c r="J236" i="1"/>
  <c r="N236" i="1"/>
  <c r="J92" i="1"/>
  <c r="N92" i="1"/>
  <c r="J344" i="1"/>
  <c r="N344" i="1"/>
  <c r="N237" i="1"/>
  <c r="J237" i="1"/>
  <c r="N90" i="1"/>
  <c r="J90" i="1"/>
  <c r="J125" i="1"/>
  <c r="N125" i="1"/>
  <c r="J279" i="1"/>
  <c r="N279" i="1"/>
  <c r="J347" i="1"/>
  <c r="N347" i="1"/>
  <c r="J307" i="1"/>
  <c r="N307" i="1"/>
  <c r="N119" i="1"/>
  <c r="J119" i="1"/>
  <c r="J40" i="1"/>
  <c r="N40" i="1"/>
  <c r="N202" i="1"/>
  <c r="J202" i="1"/>
  <c r="J211" i="1"/>
  <c r="N211" i="1"/>
  <c r="N208" i="1"/>
  <c r="J208" i="1"/>
  <c r="J232" i="1"/>
  <c r="N232" i="1"/>
  <c r="N266" i="1"/>
  <c r="J266" i="1"/>
  <c r="N274" i="1"/>
  <c r="J274" i="1"/>
  <c r="N106" i="1"/>
  <c r="J106" i="1"/>
  <c r="J56" i="1"/>
  <c r="N56" i="1"/>
  <c r="N115" i="1"/>
  <c r="J115" i="1"/>
  <c r="N342" i="1"/>
  <c r="J342" i="1"/>
  <c r="J187" i="1"/>
  <c r="N187" i="1"/>
  <c r="N293" i="1"/>
  <c r="J293" i="1"/>
  <c r="N146" i="1"/>
  <c r="J146" i="1"/>
  <c r="N262" i="1"/>
  <c r="J262" i="1"/>
  <c r="N338" i="1"/>
  <c r="J338" i="1"/>
  <c r="N379" i="1"/>
  <c r="J379" i="1"/>
  <c r="N50" i="1"/>
  <c r="J50" i="1"/>
  <c r="J317" i="1"/>
  <c r="N317" i="1"/>
  <c r="N138" i="1"/>
  <c r="J138" i="1"/>
  <c r="N55" i="1"/>
  <c r="J55" i="1"/>
  <c r="J284" i="1"/>
  <c r="N284" i="1"/>
  <c r="N322" i="1"/>
  <c r="J322" i="1"/>
  <c r="N249" i="1"/>
  <c r="J249" i="1"/>
  <c r="J363" i="1"/>
  <c r="N363" i="1"/>
  <c r="N82" i="1"/>
  <c r="J82" i="1"/>
  <c r="N130" i="1"/>
  <c r="J130" i="1"/>
  <c r="J155" i="1"/>
  <c r="N155" i="1"/>
  <c r="J263" i="1"/>
  <c r="N263" i="1"/>
  <c r="N356" i="1"/>
  <c r="J356" i="1"/>
  <c r="J296" i="1"/>
  <c r="N296" i="1"/>
  <c r="N86" i="1"/>
  <c r="J86" i="1"/>
  <c r="N42" i="1"/>
  <c r="J42" i="1"/>
  <c r="J253" i="1"/>
  <c r="N253" i="1"/>
  <c r="J168" i="1"/>
  <c r="N168" i="1"/>
  <c r="N88" i="1"/>
  <c r="J88" i="1"/>
  <c r="F407" i="1"/>
  <c r="N376" i="1"/>
  <c r="J376" i="1"/>
  <c r="J71" i="1"/>
  <c r="N71" i="1"/>
  <c r="N228" i="1"/>
  <c r="J228" i="1"/>
  <c r="J337" i="1"/>
  <c r="N337" i="1"/>
  <c r="J204" i="1"/>
  <c r="N204" i="1"/>
  <c r="N110" i="1"/>
  <c r="J110" i="1"/>
  <c r="N126" i="1"/>
  <c r="J126" i="1"/>
  <c r="N321" i="1"/>
  <c r="J321" i="1"/>
  <c r="J355" i="1"/>
  <c r="N355" i="1"/>
  <c r="N222" i="1"/>
  <c r="J222" i="1"/>
  <c r="N161" i="1"/>
  <c r="J161" i="1"/>
  <c r="N308" i="1"/>
  <c r="J308" i="1"/>
  <c r="N116" i="1"/>
  <c r="J116" i="1"/>
  <c r="J328" i="1"/>
  <c r="N328" i="1"/>
  <c r="N201" i="1"/>
  <c r="J201" i="1"/>
  <c r="N329" i="1"/>
  <c r="J329" i="1"/>
  <c r="N389" i="1"/>
  <c r="J389" i="1"/>
  <c r="N334" i="1"/>
  <c r="J334" i="1"/>
  <c r="N72" i="1"/>
  <c r="J72" i="1"/>
  <c r="J195" i="1"/>
  <c r="N195" i="1"/>
  <c r="N107" i="1"/>
  <c r="J107" i="1"/>
  <c r="N290" i="1"/>
  <c r="J290" i="1"/>
  <c r="N181" i="1"/>
  <c r="J181" i="1"/>
  <c r="N335" i="1"/>
  <c r="J335" i="1"/>
  <c r="N52" i="1"/>
  <c r="J52" i="1"/>
  <c r="N148" i="1"/>
  <c r="J148" i="1"/>
  <c r="N404" i="1"/>
  <c r="J404" i="1"/>
  <c r="J77" i="1"/>
  <c r="N77" i="1"/>
  <c r="N250" i="1"/>
  <c r="J250" i="1"/>
  <c r="J305" i="1"/>
  <c r="N305" i="1"/>
  <c r="N190" i="1"/>
  <c r="J190" i="1"/>
  <c r="N206" i="1"/>
  <c r="J206" i="1"/>
  <c r="N129" i="1"/>
  <c r="J129" i="1"/>
  <c r="N193" i="1"/>
  <c r="J193" i="1"/>
  <c r="J331" i="1"/>
  <c r="N331" i="1"/>
  <c r="N131" i="1"/>
  <c r="J131" i="1"/>
  <c r="N96" i="1"/>
  <c r="J96" i="1"/>
  <c r="N186" i="1"/>
  <c r="J186" i="1"/>
  <c r="N357" i="1"/>
  <c r="J357" i="1"/>
  <c r="J369" i="1"/>
  <c r="N369" i="1"/>
  <c r="J339" i="1"/>
  <c r="N339" i="1"/>
  <c r="N180" i="1"/>
  <c r="J180" i="1"/>
  <c r="N14" i="1"/>
  <c r="J14" i="1"/>
  <c r="N261" i="1"/>
  <c r="J261" i="1"/>
  <c r="J104" i="1"/>
  <c r="N104" i="1"/>
  <c r="N361" i="1"/>
  <c r="J361" i="1"/>
  <c r="N384" i="1"/>
  <c r="J384" i="1"/>
  <c r="N382" i="1"/>
  <c r="J382" i="1"/>
  <c r="N51" i="1"/>
  <c r="J51" i="1"/>
  <c r="J103" i="1"/>
  <c r="N103" i="1"/>
  <c r="N59" i="1"/>
  <c r="J59" i="1"/>
  <c r="N287" i="1"/>
  <c r="J287" i="1"/>
  <c r="N386" i="1"/>
  <c r="J386" i="1"/>
  <c r="N366" i="1"/>
  <c r="J366" i="1"/>
  <c r="N57" i="1"/>
  <c r="J57" i="1"/>
  <c r="J188" i="1"/>
  <c r="N188" i="1"/>
  <c r="J364" i="1"/>
  <c r="N364" i="1"/>
  <c r="N398" i="1"/>
  <c r="J398" i="1"/>
  <c r="N256" i="1"/>
  <c r="J256" i="1"/>
  <c r="J124" i="1"/>
  <c r="N124" i="1"/>
  <c r="J61" i="1"/>
  <c r="N61" i="1"/>
  <c r="N85" i="1"/>
  <c r="J85" i="1"/>
  <c r="N277" i="1"/>
  <c r="J277" i="1"/>
  <c r="N43" i="1"/>
  <c r="J43" i="1"/>
  <c r="N336" i="1"/>
  <c r="J336" i="1"/>
  <c r="N16" i="1"/>
  <c r="J16" i="1"/>
  <c r="N233" i="1"/>
  <c r="J233" i="1"/>
  <c r="N143" i="1"/>
  <c r="J143" i="1"/>
  <c r="N165" i="1"/>
  <c r="J165" i="1"/>
  <c r="N207" i="1"/>
  <c r="J207" i="1"/>
  <c r="N383" i="1"/>
  <c r="J383" i="1"/>
  <c r="J291" i="1"/>
  <c r="N291" i="1"/>
  <c r="N297" i="1"/>
  <c r="J297" i="1"/>
  <c r="J152" i="1"/>
  <c r="N152" i="1"/>
  <c r="N19" i="1"/>
  <c r="J19" i="1"/>
  <c r="N320" i="1"/>
  <c r="J320" i="1"/>
  <c r="N173" i="1"/>
  <c r="J173" i="1"/>
  <c r="N272" i="1"/>
  <c r="J272" i="1"/>
  <c r="N325" i="1"/>
  <c r="J325" i="1"/>
  <c r="N154" i="1"/>
  <c r="J154" i="1"/>
  <c r="J227" i="1"/>
  <c r="N227" i="1"/>
  <c r="N29" i="1"/>
  <c r="J29" i="1"/>
  <c r="J220" i="1"/>
  <c r="N220" i="1"/>
  <c r="N213" i="1"/>
  <c r="J213" i="1"/>
  <c r="N114" i="1"/>
  <c r="J114" i="1"/>
  <c r="J28" i="1"/>
  <c r="N28" i="1"/>
  <c r="N258" i="1"/>
  <c r="J258" i="1"/>
  <c r="J156" i="1"/>
  <c r="N156" i="1"/>
  <c r="N393" i="1"/>
  <c r="J393" i="1"/>
  <c r="J315" i="1"/>
  <c r="N315" i="1"/>
  <c r="N349" i="1"/>
  <c r="J349" i="1"/>
  <c r="J300" i="1"/>
  <c r="N300" i="1"/>
  <c r="N37" i="1"/>
  <c r="J37" i="1"/>
  <c r="N170" i="1"/>
  <c r="J170" i="1"/>
  <c r="J189" i="1"/>
  <c r="N189" i="1"/>
  <c r="J235" i="1"/>
  <c r="N235" i="1"/>
  <c r="N22" i="1"/>
  <c r="J22" i="1"/>
  <c r="N350" i="1"/>
  <c r="J350" i="1"/>
  <c r="E407" i="1"/>
  <c r="N407" i="1" l="1"/>
  <c r="I407" i="1" l="1"/>
  <c r="J407" i="1" l="1"/>
</calcChain>
</file>

<file path=xl/sharedStrings.xml><?xml version="1.0" encoding="utf-8"?>
<sst xmlns="http://schemas.openxmlformats.org/spreadsheetml/2006/main" count="1064" uniqueCount="884">
  <si>
    <t>2024/25</t>
  </si>
  <si>
    <t>Notional SEN</t>
  </si>
  <si>
    <t>Loc'n</t>
  </si>
  <si>
    <t>DfE</t>
  </si>
  <si>
    <t xml:space="preserve">DfE No. </t>
  </si>
  <si>
    <t>School</t>
  </si>
  <si>
    <t>Budget</t>
  </si>
  <si>
    <t>(increase)</t>
  </si>
  <si>
    <t>£</t>
  </si>
  <si>
    <t>0030</t>
  </si>
  <si>
    <t>Aldborough Primary School</t>
  </si>
  <si>
    <t>1170</t>
  </si>
  <si>
    <t>2001</t>
  </si>
  <si>
    <t>Necton VA Primary School</t>
  </si>
  <si>
    <t>0051</t>
  </si>
  <si>
    <t>Rosecroft Primary School</t>
  </si>
  <si>
    <t>0079</t>
  </si>
  <si>
    <t>Bacton Primary School</t>
  </si>
  <si>
    <t>0085</t>
  </si>
  <si>
    <t>2010</t>
  </si>
  <si>
    <t>Barford Primary School</t>
  </si>
  <si>
    <t>0092</t>
  </si>
  <si>
    <t>The Bawburgh School</t>
  </si>
  <si>
    <t>0128</t>
  </si>
  <si>
    <t>Blofield Primary School</t>
  </si>
  <si>
    <t>0165</t>
  </si>
  <si>
    <t>Bressingham Primary School</t>
  </si>
  <si>
    <t>0325</t>
  </si>
  <si>
    <t>2028</t>
  </si>
  <si>
    <t>Dersingham Primary School</t>
  </si>
  <si>
    <t>0919</t>
  </si>
  <si>
    <t>Kelling CE Primary School</t>
  </si>
  <si>
    <t>0204</t>
  </si>
  <si>
    <t>Buxton Primary School</t>
  </si>
  <si>
    <t>0216</t>
  </si>
  <si>
    <t>Caister Junior School</t>
  </si>
  <si>
    <t>0210</t>
  </si>
  <si>
    <t>2034</t>
  </si>
  <si>
    <t>Caister Infant With Nursery School</t>
  </si>
  <si>
    <t>0224</t>
  </si>
  <si>
    <t>Cantley Primary School</t>
  </si>
  <si>
    <t>2054</t>
  </si>
  <si>
    <t>Walsingham CE VA Primary School</t>
  </si>
  <si>
    <t>0257</t>
  </si>
  <si>
    <t>Colby Primary School</t>
  </si>
  <si>
    <t>1280</t>
  </si>
  <si>
    <t>Clover Hill VA Infant and Nursery School</t>
  </si>
  <si>
    <t>0481</t>
  </si>
  <si>
    <t>Freethorpe Community Primary and Nursery School</t>
  </si>
  <si>
    <t>0484</t>
  </si>
  <si>
    <t>Frettenham Primary School</t>
  </si>
  <si>
    <t>0514</t>
  </si>
  <si>
    <t>Great Ellingham Primary School</t>
  </si>
  <si>
    <t>0801</t>
  </si>
  <si>
    <t>Hempnall Primary School</t>
  </si>
  <si>
    <t>0804</t>
  </si>
  <si>
    <t>2079</t>
  </si>
  <si>
    <t>Hemsby Primary School</t>
  </si>
  <si>
    <t>0816</t>
  </si>
  <si>
    <t>Hevingham Primary School</t>
  </si>
  <si>
    <t>0837</t>
  </si>
  <si>
    <t>Hingham Primary School</t>
  </si>
  <si>
    <t>0858</t>
  </si>
  <si>
    <t>Holt Community Primary School</t>
  </si>
  <si>
    <t>0878</t>
  </si>
  <si>
    <t>Horning Community Primary School</t>
  </si>
  <si>
    <t>1033</t>
  </si>
  <si>
    <t>Langham Village School</t>
  </si>
  <si>
    <t>0886</t>
  </si>
  <si>
    <t>2100</t>
  </si>
  <si>
    <t>Horsford CofE VA Primary School</t>
  </si>
  <si>
    <t>1053</t>
  </si>
  <si>
    <t>Little Melton Primary School</t>
  </si>
  <si>
    <t>1087</t>
  </si>
  <si>
    <t>Ludham Primary School and Nursery</t>
  </si>
  <si>
    <t>1102</t>
  </si>
  <si>
    <t>Marsham Primary School</t>
  </si>
  <si>
    <t>1149</t>
  </si>
  <si>
    <t>Mundesley Infant School</t>
  </si>
  <si>
    <t>1188</t>
  </si>
  <si>
    <t>Northrepps Primary School</t>
  </si>
  <si>
    <t>1608</t>
  </si>
  <si>
    <t>Ormesby Village Infant School</t>
  </si>
  <si>
    <t>1622</t>
  </si>
  <si>
    <t>Poringland Primary School</t>
  </si>
  <si>
    <t>1637</t>
  </si>
  <si>
    <t>2130</t>
  </si>
  <si>
    <t>Rackheath Primary School</t>
  </si>
  <si>
    <t>1650</t>
  </si>
  <si>
    <t>Reedham Primary School</t>
  </si>
  <si>
    <t>1661</t>
  </si>
  <si>
    <t>Rocklands Community Primary School</t>
  </si>
  <si>
    <t>1675</t>
  </si>
  <si>
    <t>Roydon Primary School</t>
  </si>
  <si>
    <t>1727</t>
  </si>
  <si>
    <t>2142</t>
  </si>
  <si>
    <t>Sheringham Community Primary School</t>
  </si>
  <si>
    <t>1805</t>
  </si>
  <si>
    <t>Sprowston Junior School</t>
  </si>
  <si>
    <t>1802</t>
  </si>
  <si>
    <t>Sprowston Infant School</t>
  </si>
  <si>
    <t>1873</t>
  </si>
  <si>
    <t>Swanton Abbott Community Primary School</t>
  </si>
  <si>
    <t>St William's Primary School</t>
  </si>
  <si>
    <t>2031</t>
  </si>
  <si>
    <t>Trowse Primary School</t>
  </si>
  <si>
    <t>Tunstead Primary School</t>
  </si>
  <si>
    <t>2148</t>
  </si>
  <si>
    <t>2180</t>
  </si>
  <si>
    <t>Woodton Primary School</t>
  </si>
  <si>
    <t>Browick Road Primary and Nursery School</t>
  </si>
  <si>
    <t>2195</t>
  </si>
  <si>
    <t>Sacred Heart Catholic Voluntary Aided Primary School</t>
  </si>
  <si>
    <t>1919</t>
  </si>
  <si>
    <t>Terrington St John Primary School</t>
  </si>
  <si>
    <t>2022</t>
  </si>
  <si>
    <t>Tilney St Lawrence Community Primary School</t>
  </si>
  <si>
    <t>2046</t>
  </si>
  <si>
    <t>Walpole Highway Primary School</t>
  </si>
  <si>
    <t>2056</t>
  </si>
  <si>
    <t>Watlington Community Primary School</t>
  </si>
  <si>
    <t>2112</t>
  </si>
  <si>
    <t>West Walton Community Primary School</t>
  </si>
  <si>
    <t>1789</t>
  </si>
  <si>
    <t>Spixworth Infant School</t>
  </si>
  <si>
    <t>2118</t>
  </si>
  <si>
    <t>West Winch Primary School</t>
  </si>
  <si>
    <t>1781</t>
  </si>
  <si>
    <t>South Wootton Infant School</t>
  </si>
  <si>
    <t>1810</t>
  </si>
  <si>
    <t>Cecil Gowing Infant School</t>
  </si>
  <si>
    <t>1972</t>
  </si>
  <si>
    <t>Redcastle Family School</t>
  </si>
  <si>
    <t>0932</t>
  </si>
  <si>
    <t>Fairstead Community Primary and Nursery School</t>
  </si>
  <si>
    <t>0303</t>
  </si>
  <si>
    <t>Suffield Park Infant and Nursery School, Cromer</t>
  </si>
  <si>
    <t>0186</t>
  </si>
  <si>
    <t>Brundall Primary School</t>
  </si>
  <si>
    <t>1846</t>
  </si>
  <si>
    <t>Stoke Holy Cross Primary School</t>
  </si>
  <si>
    <t>0066</t>
  </si>
  <si>
    <t>Bure Valley School</t>
  </si>
  <si>
    <t>1792</t>
  </si>
  <si>
    <t>2265</t>
  </si>
  <si>
    <t>Woodland View Junior School</t>
  </si>
  <si>
    <t>1814</t>
  </si>
  <si>
    <t>Falcon Junior School</t>
  </si>
  <si>
    <t>1822</t>
  </si>
  <si>
    <t>White Woman Lane Junior School</t>
  </si>
  <si>
    <t>1611</t>
  </si>
  <si>
    <t>Ormesby Village Junior School</t>
  </si>
  <si>
    <t>0807</t>
  </si>
  <si>
    <t>Hethersett, Woodside Primary &amp; Nursery School</t>
  </si>
  <si>
    <t>0904</t>
  </si>
  <si>
    <t>St John's Community Primary School and Nursery</t>
  </si>
  <si>
    <t>2169</t>
  </si>
  <si>
    <t>Ashleigh Primary School and Nursery, Wymondham</t>
  </si>
  <si>
    <t>0054</t>
  </si>
  <si>
    <t>Attleborough Primary School</t>
  </si>
  <si>
    <t>1246</t>
  </si>
  <si>
    <t>Avenue Junior School</t>
  </si>
  <si>
    <t>1431</t>
  </si>
  <si>
    <t>Magdalen Gates Primary School and Nursery</t>
  </si>
  <si>
    <t>1340</t>
  </si>
  <si>
    <t>2300</t>
  </si>
  <si>
    <t>Colman Junior School</t>
  </si>
  <si>
    <t>1335</t>
  </si>
  <si>
    <t>Colman Infant School</t>
  </si>
  <si>
    <t>1525</t>
  </si>
  <si>
    <t>West Earlham Infant and Nursery School</t>
  </si>
  <si>
    <t>1530</t>
  </si>
  <si>
    <t>West Earlham Junior School</t>
  </si>
  <si>
    <t>0644</t>
  </si>
  <si>
    <t>St George's Primary &amp; Nursery School, Great Yarmouth</t>
  </si>
  <si>
    <t>0608</t>
  </si>
  <si>
    <t>North Denes Primary School and Nursery</t>
  </si>
  <si>
    <t>0144</t>
  </si>
  <si>
    <t>Hillside Primary School</t>
  </si>
  <si>
    <t>0779</t>
  </si>
  <si>
    <t>Kinsale Infant School</t>
  </si>
  <si>
    <t>0398</t>
  </si>
  <si>
    <t>Dereham, Toftwood Community Junior School</t>
  </si>
  <si>
    <t>0060</t>
  </si>
  <si>
    <t>John of Gaunt Infant and Nursery School</t>
  </si>
  <si>
    <t>1140</t>
  </si>
  <si>
    <t>Mulbarton Primary School</t>
  </si>
  <si>
    <t>1932</t>
  </si>
  <si>
    <t>Drake Primary School</t>
  </si>
  <si>
    <t>1818</t>
  </si>
  <si>
    <t>Sparhawk Infant School &amp; Nursery</t>
  </si>
  <si>
    <t>1152</t>
  </si>
  <si>
    <t>Mundesley Junior School</t>
  </si>
  <si>
    <t>0104</t>
  </si>
  <si>
    <t>St Mary's Community Primary School, Beetley</t>
  </si>
  <si>
    <t>0362</t>
  </si>
  <si>
    <t>Downham Market, Hillcrest Primary School</t>
  </si>
  <si>
    <t>0271</t>
  </si>
  <si>
    <t>2415</t>
  </si>
  <si>
    <t>Coltishall Primary School</t>
  </si>
  <si>
    <t>1286</t>
  </si>
  <si>
    <t>Chapel Break Infant School</t>
  </si>
  <si>
    <t>0407</t>
  </si>
  <si>
    <t>East Harling Primary School and Nursery</t>
  </si>
  <si>
    <t>1910</t>
  </si>
  <si>
    <t>Terrington St Clement Community School</t>
  </si>
  <si>
    <t>0021</t>
  </si>
  <si>
    <t>0042</t>
  </si>
  <si>
    <t>Ashill Voluntary Controlled Primary School</t>
  </si>
  <si>
    <t>0063</t>
  </si>
  <si>
    <t>St Michael's Church of England VA Primary and Nursery School</t>
  </si>
  <si>
    <t>0428</t>
  </si>
  <si>
    <t>Ellingham VC Primary School</t>
  </si>
  <si>
    <t>0437</t>
  </si>
  <si>
    <t>Erpingham Voluntary Controlled Church of England Primary School</t>
  </si>
  <si>
    <t>0453</t>
  </si>
  <si>
    <t>Edmund de Moundeford VC Primary School, Feltwell</t>
  </si>
  <si>
    <t>0739</t>
  </si>
  <si>
    <t>0742</t>
  </si>
  <si>
    <t>Hapton Church of England Voluntary Aided Primary School</t>
  </si>
  <si>
    <t>0733</t>
  </si>
  <si>
    <t>Hainford VC Primary School</t>
  </si>
  <si>
    <t>0810</t>
  </si>
  <si>
    <t>Hethersett VC Primary School</t>
  </si>
  <si>
    <t>0819</t>
  </si>
  <si>
    <t>Hickling CofE VC Infant School</t>
  </si>
  <si>
    <t>1178</t>
  </si>
  <si>
    <t>North Elmham CEVA Primary School part of Flourish Federation</t>
  </si>
  <si>
    <t>1591</t>
  </si>
  <si>
    <t>Old Catton CofE VC Junior School</t>
  </si>
  <si>
    <t>1631</t>
  </si>
  <si>
    <t>Pulham Church of England Primary School</t>
  </si>
  <si>
    <t>1687</t>
  </si>
  <si>
    <t>Salhouse CofE Primary School</t>
  </si>
  <si>
    <t>1693</t>
  </si>
  <si>
    <t>Saxlingham Nethergate CofE VC Primary School</t>
  </si>
  <si>
    <t>1858</t>
  </si>
  <si>
    <t>Sutton CofE VC Infant School</t>
  </si>
  <si>
    <t>1861</t>
  </si>
  <si>
    <t>Heartwood CofE VC Primary  &amp; Nursery School</t>
  </si>
  <si>
    <t>1891</t>
  </si>
  <si>
    <t>Preston Church of England Voluntary Controlled Primary School</t>
  </si>
  <si>
    <t>1900</t>
  </si>
  <si>
    <t>Taverham VC CE Junior School</t>
  </si>
  <si>
    <t>2013</t>
  </si>
  <si>
    <t>Thurton Primary School</t>
  </si>
  <si>
    <t>2154</t>
  </si>
  <si>
    <t>Worstead Church of England Primary School</t>
  </si>
  <si>
    <t>1696</t>
  </si>
  <si>
    <t>Scarning Voluntary Controlled Primary School</t>
  </si>
  <si>
    <t>0315</t>
  </si>
  <si>
    <t>Denver Voluntary Controlled Primary School</t>
  </si>
  <si>
    <t>0468</t>
  </si>
  <si>
    <t>Fleggburgh CofE Primary School</t>
  </si>
  <si>
    <t>0892</t>
  </si>
  <si>
    <t>St Faiths CofE Primary School</t>
  </si>
  <si>
    <t>1876</t>
  </si>
  <si>
    <t>Swanton Morley VC Primary School</t>
  </si>
  <si>
    <t>0834</t>
  </si>
  <si>
    <t>Hindringham Church of England Voluntary Controlled Primary School</t>
  </si>
  <si>
    <t>0517</t>
  </si>
  <si>
    <t>Great Massingham CofE Primary School</t>
  </si>
  <si>
    <t>1163</t>
  </si>
  <si>
    <t>Neatishead Church of England Primary School</t>
  </si>
  <si>
    <t>0745</t>
  </si>
  <si>
    <t>Harpley CofE VC Primary School</t>
  </si>
  <si>
    <t>0638</t>
  </si>
  <si>
    <t>St Nicholas Priory CofE VA Primary School</t>
  </si>
  <si>
    <t>2157</t>
  </si>
  <si>
    <t>Wreningham VC Primary School</t>
  </si>
  <si>
    <t>0180</t>
  </si>
  <si>
    <t>Brooke Voluntary Controlled Church of England Primary School</t>
  </si>
  <si>
    <t>0147</t>
  </si>
  <si>
    <t>Homefield VC CofE Primary School</t>
  </si>
  <si>
    <t>0239</t>
  </si>
  <si>
    <t>Catfield Voluntary Controlled CofE Primary School</t>
  </si>
  <si>
    <t>0367</t>
  </si>
  <si>
    <t>Drayton CofE Junior School</t>
  </si>
  <si>
    <t>0122</t>
  </si>
  <si>
    <t>Blakeney Church of England Voluntary Aided Primary School</t>
  </si>
  <si>
    <t>0230</t>
  </si>
  <si>
    <t>Carleton Rode Church of England Voluntary Aided Primary School</t>
  </si>
  <si>
    <t>0294</t>
  </si>
  <si>
    <t>Cringleford CE VA Primary School</t>
  </si>
  <si>
    <t>0374</t>
  </si>
  <si>
    <t>0475</t>
  </si>
  <si>
    <t>Forncett St Peter Church of England Voluntary Aided Primary School</t>
  </si>
  <si>
    <t>1056</t>
  </si>
  <si>
    <t>1616</t>
  </si>
  <si>
    <t>Overstrand, the Belfry, Church of England Voluntary Aided Primary School</t>
  </si>
  <si>
    <t>1672</t>
  </si>
  <si>
    <t>St. Mary's (Endowed) CofE VA Primary School</t>
  </si>
  <si>
    <t>All Saints Church of England Voluntary Aided Primary School, Winfarthing</t>
  </si>
  <si>
    <t>0913</t>
  </si>
  <si>
    <t>Ingoldisthorpe Church of England Voluntary Aided Primary School</t>
  </si>
  <si>
    <t>0045</t>
  </si>
  <si>
    <t>Ashwicken Church of England Voluntary Aided Primary School</t>
  </si>
  <si>
    <t>0523</t>
  </si>
  <si>
    <t>All Saints Church of England CEVA Primary School Part of Flourish Federation</t>
  </si>
  <si>
    <t>1290</t>
  </si>
  <si>
    <t>St Michael's VA Junior School</t>
  </si>
  <si>
    <t>0036</t>
  </si>
  <si>
    <t>Alpington and Bergh Apton Church of England Voluntary Aided Primary School</t>
  </si>
  <si>
    <t>1181</t>
  </si>
  <si>
    <t>St Andrew's CofE VA Primary School, Lopham</t>
  </si>
  <si>
    <t>1778</t>
  </si>
  <si>
    <t>Fairhaven Church of England Voluntary Aided Primary School</t>
  </si>
  <si>
    <t>1353</t>
  </si>
  <si>
    <t>Mile Cross Primary School</t>
  </si>
  <si>
    <t>1307</t>
  </si>
  <si>
    <t>Catton Grove Primary School</t>
  </si>
  <si>
    <t>1250</t>
  </si>
  <si>
    <t>Recreation Road Infant School</t>
  </si>
  <si>
    <t>1413</t>
  </si>
  <si>
    <t>Lakenham Primary School</t>
  </si>
  <si>
    <t>0283</t>
  </si>
  <si>
    <t>Queen's Hill Primary School</t>
  </si>
  <si>
    <t>0730</t>
  </si>
  <si>
    <t>Holly Meadows School</t>
  </si>
  <si>
    <t>0910</t>
  </si>
  <si>
    <t>Hunstanton Primary School</t>
  </si>
  <si>
    <t>1065</t>
  </si>
  <si>
    <t>Loddon Junior School</t>
  </si>
  <si>
    <t>0380</t>
  </si>
  <si>
    <t>Robert Kett Primary School</t>
  </si>
  <si>
    <t>1784</t>
  </si>
  <si>
    <t>South Wootton Junior School</t>
  </si>
  <si>
    <t>0087</t>
  </si>
  <si>
    <t>Barnham Broom Church of England Voluntary Aided Primary School</t>
  </si>
  <si>
    <t>1667</t>
  </si>
  <si>
    <t>Rollesby Primary School</t>
  </si>
  <si>
    <t>1062</t>
  </si>
  <si>
    <t>Loddon Infant and Nursery School</t>
  </si>
  <si>
    <t>Wicklewood Primary School and Nursery</t>
  </si>
  <si>
    <t>0395</t>
  </si>
  <si>
    <t>Toftwood Infant School</t>
  </si>
  <si>
    <t>2260</t>
  </si>
  <si>
    <t>Aylsham High School</t>
  </si>
  <si>
    <t>0048</t>
  </si>
  <si>
    <t>Aslacton Primary School</t>
  </si>
  <si>
    <t>1115</t>
  </si>
  <si>
    <t>Martham Academy and Nursery</t>
  </si>
  <si>
    <t>0083</t>
  </si>
  <si>
    <t>Banham Primary School</t>
  </si>
  <si>
    <t>0101</t>
  </si>
  <si>
    <t>Beeston Primary School</t>
  </si>
  <si>
    <t>2020</t>
  </si>
  <si>
    <t>The Free School Norwich</t>
  </si>
  <si>
    <t>1487</t>
  </si>
  <si>
    <t>St Francis of Assisi Catholic Primary School</t>
  </si>
  <si>
    <t>0192</t>
  </si>
  <si>
    <t>2025</t>
  </si>
  <si>
    <t>Bunwell Primary School</t>
  </si>
  <si>
    <t>0581</t>
  </si>
  <si>
    <t>Great Yarmouth Primary Academy</t>
  </si>
  <si>
    <t>0201</t>
  </si>
  <si>
    <t>Burston Community Primary School</t>
  </si>
  <si>
    <t>0280</t>
  </si>
  <si>
    <t>2043</t>
  </si>
  <si>
    <t>Costessey Primary School</t>
  </si>
  <si>
    <t>0306</t>
  </si>
  <si>
    <t>Cromer Junior School</t>
  </si>
  <si>
    <t>0150</t>
  </si>
  <si>
    <t>Woodlands Primary Academy</t>
  </si>
  <si>
    <t>1426</t>
  </si>
  <si>
    <t>Norwich Primary Academy</t>
  </si>
  <si>
    <t>0599</t>
  </si>
  <si>
    <t>Ormiston Herman Academy</t>
  </si>
  <si>
    <t>0333</t>
  </si>
  <si>
    <t>Diss Infant Academy and Nursery</t>
  </si>
  <si>
    <t>0386</t>
  </si>
  <si>
    <t>Grove House Infant and Nursery School</t>
  </si>
  <si>
    <t>0115</t>
  </si>
  <si>
    <t>2052</t>
  </si>
  <si>
    <t>Moorlands CofE Primary Academy</t>
  </si>
  <si>
    <t>0356</t>
  </si>
  <si>
    <t>Nelson Academy</t>
  </si>
  <si>
    <t>0342</t>
  </si>
  <si>
    <t>Ditchingham Church of England Primary Academy</t>
  </si>
  <si>
    <t>0997</t>
  </si>
  <si>
    <t>Eastgate Academy</t>
  </si>
  <si>
    <t>2076</t>
  </si>
  <si>
    <t>Weeting Church of England Primary School</t>
  </si>
  <si>
    <t>0443</t>
  </si>
  <si>
    <t>Fakenham Junior School</t>
  </si>
  <si>
    <t>1832</t>
  </si>
  <si>
    <t>Stalham Academy</t>
  </si>
  <si>
    <t>1763</t>
  </si>
  <si>
    <t>Snettisham Primary School</t>
  </si>
  <si>
    <t>0462</t>
  </si>
  <si>
    <t>2061</t>
  </si>
  <si>
    <t>Filby Primary School</t>
  </si>
  <si>
    <t>0478</t>
  </si>
  <si>
    <t>Foulsham Primary School Academy</t>
  </si>
  <si>
    <t>1315</t>
  </si>
  <si>
    <t>Edith Cavell Academy and Nursery</t>
  </si>
  <si>
    <t>West Lynn Primary School</t>
  </si>
  <si>
    <t>0493</t>
  </si>
  <si>
    <t>2067</t>
  </si>
  <si>
    <t>Garvestone Community Primary School</t>
  </si>
  <si>
    <t>1742</t>
  </si>
  <si>
    <t>Thomas Bullock Church of England Primary and Nursery Academy</t>
  </si>
  <si>
    <t>0511</t>
  </si>
  <si>
    <t>Great Dunham Primary School</t>
  </si>
  <si>
    <t>0039</t>
  </si>
  <si>
    <t>Antingham and Southrepps Primary School</t>
  </si>
  <si>
    <t>1093</t>
  </si>
  <si>
    <t>Cherry Tree Academy Trust Marham Junior</t>
  </si>
  <si>
    <t>1678</t>
  </si>
  <si>
    <t>Holy Cross Church of England Primary School</t>
  </si>
  <si>
    <t>0798</t>
  </si>
  <si>
    <t>Hemblington Primary School</t>
  </si>
  <si>
    <t>1517</t>
  </si>
  <si>
    <t>Wensum Junior School</t>
  </si>
  <si>
    <t>0849</t>
  </si>
  <si>
    <t>Great Hockham Primary School and Nursery</t>
  </si>
  <si>
    <t>1367</t>
  </si>
  <si>
    <t>Eaton Primary School</t>
  </si>
  <si>
    <t>0658</t>
  </si>
  <si>
    <t>Stradbroke Primary Academy</t>
  </si>
  <si>
    <t>0551</t>
  </si>
  <si>
    <t>Cobholm Primary Academy</t>
  </si>
  <si>
    <t>1008</t>
  </si>
  <si>
    <t>St Michael's Church of England Academy</t>
  </si>
  <si>
    <t>1475</t>
  </si>
  <si>
    <t>Tuckswood Academy and Nursery</t>
  </si>
  <si>
    <t>1131</t>
  </si>
  <si>
    <t>Middleton Church of England Primary Academy</t>
  </si>
  <si>
    <t>1867</t>
  </si>
  <si>
    <t>Swaffham CofE Primary Academy</t>
  </si>
  <si>
    <t>0635</t>
  </si>
  <si>
    <t>Peterhouse CofE Primary Academy</t>
  </si>
  <si>
    <t>1059</t>
  </si>
  <si>
    <t>Little Snoring Community Primary Academy</t>
  </si>
  <si>
    <t>1048</t>
  </si>
  <si>
    <t>Lingwood Primary Academy</t>
  </si>
  <si>
    <t>1105</t>
  </si>
  <si>
    <t>Marshland St James Primary and Nursery School</t>
  </si>
  <si>
    <t>0383</t>
  </si>
  <si>
    <t>Dereham Church of England Junior Academy</t>
  </si>
  <si>
    <t>1799</t>
  </si>
  <si>
    <t>Sporle Church of England Primary Academy</t>
  </si>
  <si>
    <t>1160</t>
  </si>
  <si>
    <t>Narborough Church of England Primary Academy</t>
  </si>
  <si>
    <t>0233</t>
  </si>
  <si>
    <t>Castle Acre Church of England Primary Academy</t>
  </si>
  <si>
    <t>1772</t>
  </si>
  <si>
    <t>Southery Academy</t>
  </si>
  <si>
    <t>1930</t>
  </si>
  <si>
    <t>The Bishop's Church of England Primary Academy</t>
  </si>
  <si>
    <t>1195</t>
  </si>
  <si>
    <t>North Walsham Infant School</t>
  </si>
  <si>
    <t>1466</t>
  </si>
  <si>
    <t>Henderson Green Primary School</t>
  </si>
  <si>
    <t>1327</t>
  </si>
  <si>
    <t>Valley Primary Academy</t>
  </si>
  <si>
    <t>2126</t>
  </si>
  <si>
    <t>Charles Darwin Primary School</t>
  </si>
  <si>
    <t>1653</t>
  </si>
  <si>
    <t>Reepham Primary School</t>
  </si>
  <si>
    <t>1580</t>
  </si>
  <si>
    <t>2133</t>
  </si>
  <si>
    <t>Old Buckenham Primary School and Nursery</t>
  </si>
  <si>
    <t>0671</t>
  </si>
  <si>
    <t>Wroughton Junior Academy</t>
  </si>
  <si>
    <t>1828</t>
  </si>
  <si>
    <t>Stalham Infant School and Nursery</t>
  </si>
  <si>
    <t>0559</t>
  </si>
  <si>
    <t>Edward Worlledge Ormiston Academy</t>
  </si>
  <si>
    <t>0095</t>
  </si>
  <si>
    <t>Bawdeswell Community Primary School</t>
  </si>
  <si>
    <t>Watton Westfield Infant and Nursery School</t>
  </si>
  <si>
    <t>2040</t>
  </si>
  <si>
    <t>Upwell Academy</t>
  </si>
  <si>
    <t>1718</t>
  </si>
  <si>
    <t>Seething and Mundham Primary School</t>
  </si>
  <si>
    <t>1222</t>
  </si>
  <si>
    <t>North Wootton Academy</t>
  </si>
  <si>
    <t>1709</t>
  </si>
  <si>
    <t>Blenheim Park Academy</t>
  </si>
  <si>
    <t>1992</t>
  </si>
  <si>
    <t>Hillside Avenue Primary and Nursery School, Thorpe</t>
  </si>
  <si>
    <t>1123</t>
  </si>
  <si>
    <t>Mattishall Primary School</t>
  </si>
  <si>
    <t>Tivetshall Community Primary School</t>
  </si>
  <si>
    <t>0434</t>
  </si>
  <si>
    <t>Emneth Academy</t>
  </si>
  <si>
    <t>0198</t>
  </si>
  <si>
    <t>Burnham Market Primary School</t>
  </si>
  <si>
    <t>0974</t>
  </si>
  <si>
    <t>Reffley Academy</t>
  </si>
  <si>
    <t>1664</t>
  </si>
  <si>
    <t>Rockland St Mary Primary School</t>
  </si>
  <si>
    <t>1855</t>
  </si>
  <si>
    <t>Surlingham Primary School</t>
  </si>
  <si>
    <t>Thurlton Primary School</t>
  </si>
  <si>
    <t>Wells-Next-the-Sea Primary and Nursery School</t>
  </si>
  <si>
    <t>1967</t>
  </si>
  <si>
    <t>Admirals Academy</t>
  </si>
  <si>
    <t>1942</t>
  </si>
  <si>
    <t>Norwich Road Academy</t>
  </si>
  <si>
    <t>0274</t>
  </si>
  <si>
    <t>Corpusty Primary School</t>
  </si>
  <si>
    <t>2194</t>
  </si>
  <si>
    <t>Spooner Row Primary School</t>
  </si>
  <si>
    <t>0248</t>
  </si>
  <si>
    <t>Clenchwarton Primary School</t>
  </si>
  <si>
    <t>0366</t>
  </si>
  <si>
    <t>Drayton Community Infant School</t>
  </si>
  <si>
    <t>0922</t>
  </si>
  <si>
    <t>Kenninghall Primary School</t>
  </si>
  <si>
    <t>Queensway Infant Academy and Nursery</t>
  </si>
  <si>
    <t>1231</t>
  </si>
  <si>
    <t>Angel Road Junior School</t>
  </si>
  <si>
    <t>0748</t>
  </si>
  <si>
    <t>Heacham Infant and Nursery School</t>
  </si>
  <si>
    <t>0336</t>
  </si>
  <si>
    <t>Diss Church of England Junior Academy</t>
  </si>
  <si>
    <t>0825</t>
  </si>
  <si>
    <t>Ten Mile Bank Riverside Academy</t>
  </si>
  <si>
    <t>2199</t>
  </si>
  <si>
    <t>St. Clements Hill Primary Academy</t>
  </si>
  <si>
    <t>1962</t>
  </si>
  <si>
    <t>Raleigh Infant Academy</t>
  </si>
  <si>
    <t>0981</t>
  </si>
  <si>
    <t>Greenpark Academy</t>
  </si>
  <si>
    <t>0969</t>
  </si>
  <si>
    <t>Highgate Infant School</t>
  </si>
  <si>
    <t>1450</t>
  </si>
  <si>
    <t>Nelson Infant School</t>
  </si>
  <si>
    <t>0956</t>
  </si>
  <si>
    <t>Howard Junior School</t>
  </si>
  <si>
    <t>1897</t>
  </si>
  <si>
    <t>Nightingale Infant &amp; Nursery School</t>
  </si>
  <si>
    <t>0171</t>
  </si>
  <si>
    <t>Brisley Church of England Primary Academy</t>
  </si>
  <si>
    <t>2145</t>
  </si>
  <si>
    <t>Winterton Primary School and Nursery</t>
  </si>
  <si>
    <t>9999</t>
  </si>
  <si>
    <t>White House Farm</t>
  </si>
  <si>
    <t>9998</t>
  </si>
  <si>
    <t>Wymondham College Prep School</t>
  </si>
  <si>
    <t>Walpole Cross Keys Primary School</t>
  </si>
  <si>
    <t>Watton Junior School</t>
  </si>
  <si>
    <t>1681</t>
  </si>
  <si>
    <t>Parker's Church of England Primary Academy</t>
  </si>
  <si>
    <t>0236</t>
  </si>
  <si>
    <t>Caston Church of England Primary Academy</t>
  </si>
  <si>
    <t>St Germans Academy</t>
  </si>
  <si>
    <t>2136</t>
  </si>
  <si>
    <t>Magdalen Academy</t>
  </si>
  <si>
    <t>2139</t>
  </si>
  <si>
    <t>Wimbotsham and Stow Academy</t>
  </si>
  <si>
    <t>0951</t>
  </si>
  <si>
    <t>King's Oak Academy</t>
  </si>
  <si>
    <t>1172</t>
  </si>
  <si>
    <t>Newton Flotman Church of England Primary Academy</t>
  </si>
  <si>
    <t>0490</t>
  </si>
  <si>
    <t>Garboldisham Church of England Primary Academy</t>
  </si>
  <si>
    <t>1097</t>
  </si>
  <si>
    <t>Cherry Tree Academy Trust Marham Infant</t>
  </si>
  <si>
    <t>0765</t>
  </si>
  <si>
    <t>Firside Junior School</t>
  </si>
  <si>
    <t>0771</t>
  </si>
  <si>
    <t>Heather Avenue Infant School</t>
  </si>
  <si>
    <t>1075</t>
  </si>
  <si>
    <t>2275</t>
  </si>
  <si>
    <t>Manor Field Infant and Nursery School</t>
  </si>
  <si>
    <t>0760</t>
  </si>
  <si>
    <t>2289</t>
  </si>
  <si>
    <t>Arden Grove Infant and Nursery School</t>
  </si>
  <si>
    <t>1370</t>
  </si>
  <si>
    <t>George White Junior School</t>
  </si>
  <si>
    <t>1443</t>
  </si>
  <si>
    <t>Mousehold Infant &amp; Nursery School</t>
  </si>
  <si>
    <t>1499</t>
  </si>
  <si>
    <t>Lionwood Junior School</t>
  </si>
  <si>
    <t>1226</t>
  </si>
  <si>
    <t>2320</t>
  </si>
  <si>
    <t>Angel Road Infant School</t>
  </si>
  <si>
    <t>0664</t>
  </si>
  <si>
    <t>Wroughton Infant Academy</t>
  </si>
  <si>
    <t>0539</t>
  </si>
  <si>
    <t>Ormiston Cliff Park Primary Academy</t>
  </si>
  <si>
    <t>0614</t>
  </si>
  <si>
    <t>Northgate Primary School</t>
  </si>
  <si>
    <t>0392</t>
  </si>
  <si>
    <t>King's Park Infant School, Dereham</t>
  </si>
  <si>
    <t>0786</t>
  </si>
  <si>
    <t>Kinsale Junior School</t>
  </si>
  <si>
    <t>1587</t>
  </si>
  <si>
    <t>Lodge Lane Infant School</t>
  </si>
  <si>
    <t>1583</t>
  </si>
  <si>
    <t>Garrick Green Infant School</t>
  </si>
  <si>
    <t>0440</t>
  </si>
  <si>
    <t>Fakenham Infant and Nursery School</t>
  </si>
  <si>
    <t>1894</t>
  </si>
  <si>
    <t>2395</t>
  </si>
  <si>
    <t>Ghost Hill Infant and Nursery School</t>
  </si>
  <si>
    <t>1197</t>
  </si>
  <si>
    <t>North Walsham Junior School</t>
  </si>
  <si>
    <t>0675</t>
  </si>
  <si>
    <t>Southtown Primary School</t>
  </si>
  <si>
    <t>Glebeland Community Primary School</t>
  </si>
  <si>
    <t>1126</t>
  </si>
  <si>
    <t>Astley Primary School</t>
  </si>
  <si>
    <t>0413</t>
  </si>
  <si>
    <t>East Ruston Infant School &amp; Nursery</t>
  </si>
  <si>
    <t>0988</t>
  </si>
  <si>
    <t>Greyfriars Academy</t>
  </si>
  <si>
    <t>1755</t>
  </si>
  <si>
    <t>St Martin At Shouldham Church of England Primary Academy</t>
  </si>
  <si>
    <t>0960</t>
  </si>
  <si>
    <t>2427</t>
  </si>
  <si>
    <t>Gaywood Primary School</t>
  </si>
  <si>
    <t>0027</t>
  </si>
  <si>
    <t>Alburgh With Denton Church of England Primary Academy</t>
  </si>
  <si>
    <t>0227</t>
  </si>
  <si>
    <t>St Peter and St Paul Church of England Primary Academy &amp; Nursery</t>
  </si>
  <si>
    <t>0242</t>
  </si>
  <si>
    <t>Cawston Church of England Primary Academy</t>
  </si>
  <si>
    <t>0419</t>
  </si>
  <si>
    <t>St Peter's CofE Primary Academy, Easton</t>
  </si>
  <si>
    <t>1078</t>
  </si>
  <si>
    <t>St Mary's Church of England Junior Academy</t>
  </si>
  <si>
    <t>1128</t>
  </si>
  <si>
    <t>Duchy of Lancaster Methwold CofE Primary School</t>
  </si>
  <si>
    <t>1157</t>
  </si>
  <si>
    <t>Mundford Church of England Primary Academy</t>
  </si>
  <si>
    <t>1843</t>
  </si>
  <si>
    <t>All Saints Academy</t>
  </si>
  <si>
    <t>1888</t>
  </si>
  <si>
    <t>Tacolneston Church of England Primary Academy</t>
  </si>
  <si>
    <t>0496</t>
  </si>
  <si>
    <t>Gayton Church of England Primary Academy</t>
  </si>
  <si>
    <t>0828</t>
  </si>
  <si>
    <t>Hilgay Riverside Academy</t>
  </si>
  <si>
    <t>2019</t>
  </si>
  <si>
    <t>Tilney All Saints CofE Primary School</t>
  </si>
  <si>
    <t>0410</t>
  </si>
  <si>
    <t>Rudham CofE Primary Academy</t>
  </si>
  <si>
    <t>0327</t>
  </si>
  <si>
    <t>Dickleburgh Church of England Primary Academy (With Pre-School)</t>
  </si>
  <si>
    <t>0846</t>
  </si>
  <si>
    <t>Hockering Church of England Primary Academy</t>
  </si>
  <si>
    <t>0871</t>
  </si>
  <si>
    <t>Hopton Church of England Primary Academy</t>
  </si>
  <si>
    <t>0260</t>
  </si>
  <si>
    <t>Colkirk Church of England Primary Academy</t>
  </si>
  <si>
    <t>0505</t>
  </si>
  <si>
    <t>Gooderstone Church of England Primary Academy</t>
  </si>
  <si>
    <t>1137</t>
  </si>
  <si>
    <t>Morley Church of England Primary Academy</t>
  </si>
  <si>
    <t>1220</t>
  </si>
  <si>
    <t>The Norman Church of England Primary School, Northwold</t>
  </si>
  <si>
    <t>1706</t>
  </si>
  <si>
    <t>Sculthorpe Church of England Primary Academy</t>
  </si>
  <si>
    <t>0285</t>
  </si>
  <si>
    <t>St Augustine's Catholic Primary School, Costessey</t>
  </si>
  <si>
    <t>0156</t>
  </si>
  <si>
    <t>Brancaster CofE Primary Academy</t>
  </si>
  <si>
    <t>0472</t>
  </si>
  <si>
    <t>Flitcham Church of England Primary Academy</t>
  </si>
  <si>
    <t>1690</t>
  </si>
  <si>
    <t>Sandringham and West Newton Church of England Primary Academy</t>
  </si>
  <si>
    <t>Anthony Curton CofE Primary School</t>
  </si>
  <si>
    <t>1004</t>
  </si>
  <si>
    <t>St Martha's Catholic Primary School</t>
  </si>
  <si>
    <t>0499</t>
  </si>
  <si>
    <t>Gillingham St Michael's Church of England Primary Academy</t>
  </si>
  <si>
    <t>1012</t>
  </si>
  <si>
    <t>Whitefriars Church of England Primary Academy</t>
  </si>
  <si>
    <t>0651</t>
  </si>
  <si>
    <t>St Mary and St Peter Catholic Primary School</t>
  </si>
  <si>
    <t>0529</t>
  </si>
  <si>
    <t>Great Witchingham Church of England Primary Academy</t>
  </si>
  <si>
    <t>1275</t>
  </si>
  <si>
    <t>Bluebell Primary School</t>
  </si>
  <si>
    <t>1262</t>
  </si>
  <si>
    <t>Bignold Primary School and Nursery</t>
  </si>
  <si>
    <t>1502</t>
  </si>
  <si>
    <t>Lionwood Infant and Nursery School</t>
  </si>
  <si>
    <t>1392</t>
  </si>
  <si>
    <t>Heartsease Primary Academy</t>
  </si>
  <si>
    <t>1995</t>
  </si>
  <si>
    <t>Dussindale Primary School</t>
  </si>
  <si>
    <t>0752</t>
  </si>
  <si>
    <t>Heacham Junior School</t>
  </si>
  <si>
    <t>0715</t>
  </si>
  <si>
    <t>Gresham Village School</t>
  </si>
  <si>
    <t>0345</t>
  </si>
  <si>
    <t>Docking Church of England Primary Academy and Nursery</t>
  </si>
  <si>
    <t>1985</t>
  </si>
  <si>
    <t>Thompson Primary School</t>
  </si>
  <si>
    <t>2550</t>
  </si>
  <si>
    <t>The Nicholas Hamond Academy</t>
  </si>
  <si>
    <t>2315</t>
  </si>
  <si>
    <t>Northgate High School</t>
  </si>
  <si>
    <t>Fakenham Academy</t>
  </si>
  <si>
    <t>2385</t>
  </si>
  <si>
    <t>Hellesdon High School</t>
  </si>
  <si>
    <t>2432</t>
  </si>
  <si>
    <t>Hobart High School</t>
  </si>
  <si>
    <t>2467</t>
  </si>
  <si>
    <t>North Walsham High School</t>
  </si>
  <si>
    <t>2390</t>
  </si>
  <si>
    <t>Hethersett Academy</t>
  </si>
  <si>
    <t>2345</t>
  </si>
  <si>
    <t>Cliff Park Ormiston Academy</t>
  </si>
  <si>
    <t>2560</t>
  </si>
  <si>
    <t>St Clement's High School</t>
  </si>
  <si>
    <t>4013</t>
  </si>
  <si>
    <t>Jane Austen College</t>
  </si>
  <si>
    <t>4014</t>
  </si>
  <si>
    <t>University Technical College Norfolk</t>
  </si>
  <si>
    <t>Caister Academy</t>
  </si>
  <si>
    <t>2545</t>
  </si>
  <si>
    <t>Stalham High School</t>
  </si>
  <si>
    <t>2472</t>
  </si>
  <si>
    <t>Sewell Park Academy</t>
  </si>
  <si>
    <t>2499</t>
  </si>
  <si>
    <t>2596</t>
  </si>
  <si>
    <t>Marshland High School</t>
  </si>
  <si>
    <t>2355</t>
  </si>
  <si>
    <t>Great Yarmouth Charter Academy</t>
  </si>
  <si>
    <t>2400</t>
  </si>
  <si>
    <t>Smithdon High School</t>
  </si>
  <si>
    <t>2437</t>
  </si>
  <si>
    <t>Long Stratton High School</t>
  </si>
  <si>
    <t>2540</t>
  </si>
  <si>
    <t>Sprowston Community Academy</t>
  </si>
  <si>
    <t>Downham Market Academy</t>
  </si>
  <si>
    <t>2442</t>
  </si>
  <si>
    <t>Flegg High Ormiston Academy</t>
  </si>
  <si>
    <t>2586</t>
  </si>
  <si>
    <t>Wayland Academy</t>
  </si>
  <si>
    <t>King Edward VII Academy</t>
  </si>
  <si>
    <t>Broadland High Ormiston Academy</t>
  </si>
  <si>
    <t>2530</t>
  </si>
  <si>
    <t>Reepham High School and College</t>
  </si>
  <si>
    <t>2330</t>
  </si>
  <si>
    <t>Framingham Earl High School</t>
  </si>
  <si>
    <t>2255</t>
  </si>
  <si>
    <t>Attleborough Academy</t>
  </si>
  <si>
    <t>2520</t>
  </si>
  <si>
    <t>Old Buckenham High School</t>
  </si>
  <si>
    <t>2591</t>
  </si>
  <si>
    <t>Alderman Peel High School</t>
  </si>
  <si>
    <t>2601</t>
  </si>
  <si>
    <t>Wymondham High Academy</t>
  </si>
  <si>
    <t>2489</t>
  </si>
  <si>
    <t>City of Norwich School, An Ormiston Academy</t>
  </si>
  <si>
    <t>2405</t>
  </si>
  <si>
    <t>Springwood High School</t>
  </si>
  <si>
    <t>2575</t>
  </si>
  <si>
    <t>Thorpe St Andrew School and Sixth Form</t>
  </si>
  <si>
    <t>2555</t>
  </si>
  <si>
    <t>Taverham High School</t>
  </si>
  <si>
    <t>2309</t>
  </si>
  <si>
    <t>Dereham Neatherd High School</t>
  </si>
  <si>
    <t>Diss High School</t>
  </si>
  <si>
    <t>2505</t>
  </si>
  <si>
    <t>Notre Dame High School, Norwich</t>
  </si>
  <si>
    <t>2607</t>
  </si>
  <si>
    <t>Wymondham College</t>
  </si>
  <si>
    <t>Cromer Academy</t>
  </si>
  <si>
    <t>2250</t>
  </si>
  <si>
    <t>Acle Academy</t>
  </si>
  <si>
    <t>2535</t>
  </si>
  <si>
    <t>Sheringham High School</t>
  </si>
  <si>
    <t>2350</t>
  </si>
  <si>
    <t>Lynn Grove Academy</t>
  </si>
  <si>
    <t>2494</t>
  </si>
  <si>
    <t>The Open Academy</t>
  </si>
  <si>
    <t>2484</t>
  </si>
  <si>
    <t>City Academy Norwich</t>
  </si>
  <si>
    <t>2270</t>
  </si>
  <si>
    <t>Ormiston Victory Academy</t>
  </si>
  <si>
    <t>2370</t>
  </si>
  <si>
    <t>Ormiston Venture Academy</t>
  </si>
  <si>
    <t>2410</t>
  </si>
  <si>
    <t>King's Lynn Academy</t>
  </si>
  <si>
    <t>2571</t>
  </si>
  <si>
    <t>The Thetford Academy</t>
  </si>
  <si>
    <t>2525</t>
  </si>
  <si>
    <t>The Harleston Sancroft Academy (a 3-16 Church of England School)</t>
  </si>
  <si>
    <t>Litcham School</t>
  </si>
  <si>
    <t>2452</t>
  </si>
  <si>
    <t>Iceni Academy</t>
  </si>
  <si>
    <t>1090</t>
  </si>
  <si>
    <t>1700</t>
  </si>
  <si>
    <t>1207</t>
  </si>
  <si>
    <t>Millfield Primary School</t>
  </si>
  <si>
    <t>2210</t>
  </si>
  <si>
    <t>Total</t>
  </si>
  <si>
    <t>of Formula)</t>
  </si>
  <si>
    <t>Variance</t>
  </si>
  <si>
    <t>***2024/25 numbers used as an illustration of impact only***</t>
  </si>
  <si>
    <t>Happisburgh CofE VA Primary School</t>
  </si>
  <si>
    <t>Acle Church of England Primary Academy</t>
  </si>
  <si>
    <t>Scole Church of England Primary Academy</t>
  </si>
  <si>
    <t>Lyng Church of England Primary Academy</t>
  </si>
  <si>
    <t>Little Plumstead Church of England Primary Academy</t>
  </si>
  <si>
    <t>Yaxham Church of England Primary Academy</t>
  </si>
  <si>
    <t>Hewett Academy</t>
  </si>
  <si>
    <t>Earsham Church of England Primary Academy</t>
  </si>
  <si>
    <t>Dereham Church of England Infant and Nursery Academy</t>
  </si>
  <si>
    <t>Cringleford Prep School</t>
  </si>
  <si>
    <t>0125</t>
  </si>
  <si>
    <t>Queensway Junior Academy</t>
  </si>
  <si>
    <t xml:space="preserve">Notional </t>
  </si>
  <si>
    <t>SEN</t>
  </si>
  <si>
    <t>1.5% increase</t>
  </si>
  <si>
    <t>(9.11%</t>
  </si>
  <si>
    <t>3.89% increase</t>
  </si>
  <si>
    <t>(11.5%</t>
  </si>
  <si>
    <t>%</t>
  </si>
  <si>
    <t>AWPA</t>
  </si>
  <si>
    <t>% uplift on 23/24 figures</t>
  </si>
  <si>
    <t>24/25 unit value</t>
  </si>
  <si>
    <t>IDACI Band  F</t>
  </si>
  <si>
    <t>IDACI Band  E</t>
  </si>
  <si>
    <t>IDACI Band  D</t>
  </si>
  <si>
    <t>IDACI Band  C</t>
  </si>
  <si>
    <t>IDACI Band  B</t>
  </si>
  <si>
    <t>IDACI Band  A</t>
  </si>
  <si>
    <t>P</t>
  </si>
  <si>
    <t>S</t>
  </si>
  <si>
    <t>lump sum</t>
  </si>
  <si>
    <t>Increase by 1.5%</t>
  </si>
  <si>
    <t>Increase by 3.89%</t>
  </si>
  <si>
    <t>highest value we can put in before it goes over 100%</t>
  </si>
  <si>
    <t>% increase to 9.11%</t>
  </si>
  <si>
    <t>LPA (balancing figure)</t>
  </si>
  <si>
    <t>% increase to 11.5%</t>
  </si>
  <si>
    <t>APT</t>
  </si>
  <si>
    <t>Factor</t>
  </si>
  <si>
    <t>Total Value of Notional SEN 9.11%</t>
  </si>
  <si>
    <t>Total BPPE</t>
  </si>
  <si>
    <t>Primary IDACI</t>
  </si>
  <si>
    <t>Secondary IDACI</t>
  </si>
  <si>
    <t>Primary LPA</t>
  </si>
  <si>
    <t>Secondary LPA</t>
  </si>
  <si>
    <t>Total Lump Sum</t>
  </si>
  <si>
    <t>Total Notional SEN (9.11%)</t>
  </si>
  <si>
    <t>Total Funding for Schools Block Formula (2024/25)</t>
  </si>
  <si>
    <t>Notional SEN as a % of SB funding</t>
  </si>
  <si>
    <t>Total Value of Notional SEN 11.5%</t>
  </si>
  <si>
    <t>Marsham closure will affect NOR</t>
  </si>
  <si>
    <t>Ten Mile Bank and Hilgay amalgamated Sept 24</t>
  </si>
  <si>
    <t>Closure - will affect Hevingham</t>
  </si>
  <si>
    <t>Separated from all-through school in Sept 24</t>
  </si>
  <si>
    <t>Notional SEN %</t>
  </si>
  <si>
    <t>Sub-total as per APT proforma</t>
  </si>
  <si>
    <t>IDACI</t>
  </si>
  <si>
    <t>Band F</t>
  </si>
  <si>
    <t>Band E</t>
  </si>
  <si>
    <t>Band D</t>
  </si>
  <si>
    <t>Band C</t>
  </si>
  <si>
    <t>Band B</t>
  </si>
  <si>
    <t>Band A</t>
  </si>
  <si>
    <t>Sub total Primary</t>
  </si>
  <si>
    <t>Sub total secondary</t>
  </si>
  <si>
    <t>Sub total SEN Primary</t>
  </si>
  <si>
    <t>Sub total SEN Secondary</t>
  </si>
  <si>
    <t>Total IDACI notional SEN Primary</t>
  </si>
  <si>
    <t>Total IDACI notional SEN Secondary</t>
  </si>
  <si>
    <t>LPA</t>
  </si>
  <si>
    <t>Primary</t>
  </si>
  <si>
    <t>Secondary</t>
  </si>
  <si>
    <t>Sub-Total as per APT</t>
  </si>
  <si>
    <t>Primary notional SEN %</t>
  </si>
  <si>
    <t>Secondary notional SEN %</t>
  </si>
  <si>
    <t xml:space="preserve">Total AWPA Notional SEN </t>
  </si>
  <si>
    <t>Total NS split by age group</t>
  </si>
  <si>
    <t>Total NS IDACI split by band</t>
  </si>
  <si>
    <t>Primary amount per pupil (as per APT)</t>
  </si>
  <si>
    <t>Secondary amount per pupil (as per APT)</t>
  </si>
  <si>
    <t>Eligible proportion of primary NOR (as per APT)</t>
  </si>
  <si>
    <t>Eligible proportion of secondary NOR (as per APT)</t>
  </si>
  <si>
    <t>Alternative factors:</t>
  </si>
  <si>
    <t>Deprivation</t>
  </si>
  <si>
    <t>Alternative factors based on DfE recommendations</t>
  </si>
  <si>
    <t>Current Factors/Methodology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</si>
</sst>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&quot;£&quot;#,##0.00"/>
    <numFmt numFmtId="166" formatCode="&quot;£&quot;#,##0"/>
    <numFmt numFmtId="167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3" fontId="1" fillId="0" borderId="8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6" xfId="0" applyFont="1" applyBorder="1"/>
    <xf numFmtId="0" fontId="0" fillId="0" borderId="0" xfId="0" quotePrefix="1" applyAlignment="1">
      <alignment horizontal="right"/>
    </xf>
    <xf numFmtId="0" fontId="0" fillId="0" borderId="1" xfId="0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9" fontId="0" fillId="0" borderId="0" xfId="2" applyFont="1"/>
    <xf numFmtId="4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3" fillId="0" borderId="0" xfId="0" applyFont="1"/>
    <xf numFmtId="0" fontId="0" fillId="3" borderId="0" xfId="0" applyFill="1"/>
    <xf numFmtId="2" fontId="3" fillId="0" borderId="0" xfId="0" applyNumberFormat="1" applyFont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1" xfId="2" applyNumberFormat="1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0" xfId="0" applyFill="1"/>
    <xf numFmtId="4" fontId="0" fillId="4" borderId="13" xfId="0" applyNumberForma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4" borderId="6" xfId="0" applyNumberFormat="1" applyFill="1" applyBorder="1" applyAlignment="1">
      <alignment horizontal="center"/>
    </xf>
    <xf numFmtId="0" fontId="4" fillId="2" borderId="2" xfId="0" applyFont="1" applyFill="1" applyBorder="1"/>
    <xf numFmtId="0" fontId="5" fillId="2" borderId="3" xfId="0" applyFont="1" applyFill="1" applyBorder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5" borderId="0" xfId="0" applyFill="1"/>
    <xf numFmtId="165" fontId="0" fillId="5" borderId="0" xfId="0" applyNumberFormat="1" applyFill="1"/>
    <xf numFmtId="1" fontId="0" fillId="5" borderId="0" xfId="0" applyNumberFormat="1" applyFill="1"/>
    <xf numFmtId="166" fontId="0" fillId="5" borderId="0" xfId="0" applyNumberFormat="1" applyFill="1"/>
    <xf numFmtId="164" fontId="0" fillId="5" borderId="0" xfId="0" applyNumberFormat="1" applyFill="1"/>
    <xf numFmtId="0" fontId="1" fillId="5" borderId="0" xfId="0" applyFont="1" applyFill="1"/>
    <xf numFmtId="2" fontId="0" fillId="5" borderId="0" xfId="0" applyNumberFormat="1" applyFill="1"/>
    <xf numFmtId="0" fontId="1" fillId="6" borderId="0" xfId="0" applyFont="1" applyFill="1" applyAlignment="1">
      <alignment horizontal="center" vertical="top" wrapText="1"/>
    </xf>
    <xf numFmtId="165" fontId="0" fillId="6" borderId="0" xfId="0" applyNumberFormat="1" applyFill="1"/>
    <xf numFmtId="1" fontId="1" fillId="6" borderId="0" xfId="0" applyNumberFormat="1" applyFont="1" applyFill="1" applyAlignment="1">
      <alignment horizontal="center" vertical="top"/>
    </xf>
    <xf numFmtId="1" fontId="1" fillId="6" borderId="0" xfId="0" applyNumberFormat="1" applyFont="1" applyFill="1" applyAlignment="1">
      <alignment vertical="top"/>
    </xf>
    <xf numFmtId="0" fontId="0" fillId="6" borderId="0" xfId="0" applyFill="1"/>
    <xf numFmtId="165" fontId="1" fillId="6" borderId="0" xfId="0" applyNumberFormat="1" applyFont="1" applyFill="1"/>
    <xf numFmtId="1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0" fontId="1" fillId="0" borderId="0" xfId="0" applyNumberFormat="1" applyFont="1" applyAlignment="1">
      <alignment horizontal="center"/>
    </xf>
    <xf numFmtId="0" fontId="4" fillId="2" borderId="1" xfId="0" applyFont="1" applyFill="1" applyBorder="1"/>
    <xf numFmtId="0" fontId="5" fillId="2" borderId="0" xfId="0" applyFont="1" applyFill="1"/>
    <xf numFmtId="0" fontId="1" fillId="0" borderId="14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4744-4210-4F16-86F7-6955F3375A9F}">
  <sheetPr>
    <pageSetUpPr fitToPage="1"/>
  </sheetPr>
  <dimension ref="A1:O408"/>
  <sheetViews>
    <sheetView tabSelected="1" workbookViewId="0">
      <pane ySplit="6" topLeftCell="A7" activePane="bottomLeft" state="frozen"/>
      <selection pane="bottomLeft" activeCell="B6" sqref="B6"/>
    </sheetView>
  </sheetViews>
  <sheetFormatPr defaultRowHeight="15" x14ac:dyDescent="0.25"/>
  <cols>
    <col min="2" max="2" width="7.42578125" customWidth="1"/>
    <col min="4" max="4" width="33.140625" customWidth="1"/>
    <col min="5" max="5" width="12.42578125" style="18" bestFit="1" customWidth="1"/>
    <col min="6" max="6" width="11.85546875" style="18" bestFit="1" customWidth="1"/>
    <col min="7" max="8" width="13.140625" style="18" customWidth="1"/>
    <col min="9" max="9" width="13.7109375" style="7" customWidth="1"/>
    <col min="10" max="10" width="13.5703125" style="18" customWidth="1"/>
    <col min="11" max="12" width="13.140625" style="18" customWidth="1"/>
    <col min="13" max="13" width="14.28515625" style="7" customWidth="1"/>
    <col min="14" max="14" width="12.5703125" style="18" customWidth="1"/>
  </cols>
  <sheetData>
    <row r="1" spans="1:14" ht="15.75" x14ac:dyDescent="0.25">
      <c r="A1" s="68" t="s">
        <v>797</v>
      </c>
      <c r="B1" s="69"/>
      <c r="C1" s="69"/>
      <c r="D1" s="69"/>
      <c r="E1" s="19" t="s">
        <v>0</v>
      </c>
      <c r="F1" s="22" t="s">
        <v>0</v>
      </c>
      <c r="G1" s="99" t="s">
        <v>1</v>
      </c>
      <c r="H1" s="101"/>
      <c r="I1" s="99" t="s">
        <v>1</v>
      </c>
      <c r="J1" s="100"/>
      <c r="K1" s="98" t="s">
        <v>1</v>
      </c>
      <c r="L1" s="98"/>
      <c r="M1" s="99" t="s">
        <v>1</v>
      </c>
      <c r="N1" s="100"/>
    </row>
    <row r="2" spans="1:14" ht="30.6" customHeight="1" x14ac:dyDescent="0.25">
      <c r="A2" s="90"/>
      <c r="B2" s="91"/>
      <c r="C2" s="91"/>
      <c r="D2" s="91"/>
      <c r="E2" s="92"/>
      <c r="F2" s="93"/>
      <c r="G2" s="94" t="s">
        <v>883</v>
      </c>
      <c r="H2" s="95"/>
      <c r="I2" s="96" t="s">
        <v>882</v>
      </c>
      <c r="J2" s="97"/>
      <c r="K2" s="94" t="s">
        <v>883</v>
      </c>
      <c r="L2" s="95"/>
      <c r="M2" s="96" t="s">
        <v>882</v>
      </c>
      <c r="N2" s="97"/>
    </row>
    <row r="3" spans="1:14" s="1" customFormat="1" x14ac:dyDescent="0.25">
      <c r="A3" s="3"/>
      <c r="E3" s="20" t="s">
        <v>6</v>
      </c>
      <c r="F3" s="18" t="s">
        <v>810</v>
      </c>
      <c r="G3" s="7" t="s">
        <v>812</v>
      </c>
      <c r="H3" s="8" t="s">
        <v>796</v>
      </c>
      <c r="I3" s="7" t="s">
        <v>812</v>
      </c>
      <c r="J3" s="8" t="s">
        <v>796</v>
      </c>
      <c r="K3" s="7" t="s">
        <v>814</v>
      </c>
      <c r="L3" s="8" t="s">
        <v>796</v>
      </c>
      <c r="M3" s="7" t="s">
        <v>814</v>
      </c>
      <c r="N3" s="8" t="s">
        <v>796</v>
      </c>
    </row>
    <row r="4" spans="1:14" s="1" customFormat="1" x14ac:dyDescent="0.25">
      <c r="A4" s="3" t="s">
        <v>2</v>
      </c>
      <c r="B4" s="1" t="s">
        <v>3</v>
      </c>
      <c r="C4" s="1" t="s">
        <v>4</v>
      </c>
      <c r="D4" s="1" t="s">
        <v>5</v>
      </c>
      <c r="E4" s="20"/>
      <c r="F4" s="18" t="s">
        <v>811</v>
      </c>
      <c r="G4" s="23" t="s">
        <v>813</v>
      </c>
      <c r="H4" s="8" t="s">
        <v>7</v>
      </c>
      <c r="I4" s="23" t="s">
        <v>813</v>
      </c>
      <c r="J4" s="8" t="s">
        <v>7</v>
      </c>
      <c r="K4" s="23" t="s">
        <v>815</v>
      </c>
      <c r="L4" s="8" t="s">
        <v>7</v>
      </c>
      <c r="M4" s="23" t="s">
        <v>815</v>
      </c>
      <c r="N4" s="8" t="s">
        <v>7</v>
      </c>
    </row>
    <row r="5" spans="1:14" s="1" customFormat="1" x14ac:dyDescent="0.25">
      <c r="A5" s="3"/>
      <c r="E5" s="20"/>
      <c r="F5" s="18"/>
      <c r="G5" s="7" t="s">
        <v>795</v>
      </c>
      <c r="H5" s="24"/>
      <c r="I5" s="7" t="s">
        <v>795</v>
      </c>
      <c r="J5" s="24"/>
      <c r="K5" s="7" t="s">
        <v>795</v>
      </c>
      <c r="L5" s="24"/>
      <c r="M5" s="7" t="s">
        <v>795</v>
      </c>
      <c r="N5" s="24"/>
    </row>
    <row r="6" spans="1:14" s="1" customFormat="1" x14ac:dyDescent="0.25">
      <c r="A6" s="4"/>
      <c r="C6" s="5"/>
      <c r="D6" s="5"/>
      <c r="E6" s="20" t="s">
        <v>8</v>
      </c>
      <c r="F6" s="10" t="s">
        <v>8</v>
      </c>
      <c r="G6" s="9" t="s">
        <v>8</v>
      </c>
      <c r="H6" s="11" t="s">
        <v>8</v>
      </c>
      <c r="I6" s="9" t="s">
        <v>8</v>
      </c>
      <c r="J6" s="11" t="s">
        <v>8</v>
      </c>
      <c r="K6" s="9" t="s">
        <v>8</v>
      </c>
      <c r="L6" s="11" t="s">
        <v>8</v>
      </c>
      <c r="M6" s="9" t="s">
        <v>8</v>
      </c>
      <c r="N6" s="11" t="s">
        <v>8</v>
      </c>
    </row>
    <row r="7" spans="1:14" x14ac:dyDescent="0.25">
      <c r="A7" s="12" t="s">
        <v>206</v>
      </c>
      <c r="B7">
        <v>3000</v>
      </c>
      <c r="C7">
        <v>9263000</v>
      </c>
      <c r="D7" t="s">
        <v>799</v>
      </c>
      <c r="E7" s="28">
        <v>921557.40481030813</v>
      </c>
      <c r="F7" s="62">
        <v>52658.757032401882</v>
      </c>
      <c r="G7" s="12">
        <v>64127.488918509509</v>
      </c>
      <c r="H7" s="13">
        <f>G7-F7</f>
        <v>11468.731886107627</v>
      </c>
      <c r="I7" s="12">
        <v>65385.84364707784</v>
      </c>
      <c r="J7" s="13">
        <f>I7-F7</f>
        <v>12727.086614675958</v>
      </c>
      <c r="K7" s="12">
        <v>83001.243845333476</v>
      </c>
      <c r="L7" s="13">
        <f>K7-F7</f>
        <v>30342.486812931595</v>
      </c>
      <c r="M7" s="12">
        <v>73596.639232140849</v>
      </c>
      <c r="N7" s="13">
        <f t="shared" ref="N7:N70" si="0">M7-F7</f>
        <v>20937.882199738968</v>
      </c>
    </row>
    <row r="8" spans="1:14" x14ac:dyDescent="0.25">
      <c r="A8" s="12" t="s">
        <v>615</v>
      </c>
      <c r="B8">
        <v>3001</v>
      </c>
      <c r="C8">
        <v>9263001</v>
      </c>
      <c r="D8" t="s">
        <v>616</v>
      </c>
      <c r="E8" s="28">
        <v>581992.89701581781</v>
      </c>
      <c r="F8" s="62">
        <v>38617.398382807914</v>
      </c>
      <c r="G8" s="12">
        <v>46798.320353866795</v>
      </c>
      <c r="H8" s="13">
        <f t="shared" ref="H8:H71" si="1">G8-F8</f>
        <v>8180.9219710588804</v>
      </c>
      <c r="I8" s="12">
        <v>44608.720700454011</v>
      </c>
      <c r="J8" s="13">
        <f t="shared" ref="J8:J71" si="2">I8-F8</f>
        <v>5991.3223176460961</v>
      </c>
      <c r="K8" s="12">
        <v>60221.463101378555</v>
      </c>
      <c r="L8" s="13">
        <f t="shared" ref="L8:L71" si="3">K8-F8</f>
        <v>21604.06471857064</v>
      </c>
      <c r="M8" s="12">
        <v>49733.82501805386</v>
      </c>
      <c r="N8" s="13">
        <f t="shared" si="0"/>
        <v>11116.426635245945</v>
      </c>
    </row>
    <row r="9" spans="1:14" x14ac:dyDescent="0.25">
      <c r="A9" s="12" t="s">
        <v>9</v>
      </c>
      <c r="B9">
        <v>2000</v>
      </c>
      <c r="C9">
        <v>9262000</v>
      </c>
      <c r="D9" t="s">
        <v>10</v>
      </c>
      <c r="E9" s="28">
        <v>636698.54740594537</v>
      </c>
      <c r="F9" s="62">
        <v>39115.841191403153</v>
      </c>
      <c r="G9" s="12">
        <v>47286.546938952975</v>
      </c>
      <c r="H9" s="13">
        <f t="shared" si="1"/>
        <v>8170.7057475498223</v>
      </c>
      <c r="I9" s="12">
        <v>44285.955205919017</v>
      </c>
      <c r="J9" s="13">
        <f t="shared" si="2"/>
        <v>5170.1140145158643</v>
      </c>
      <c r="K9" s="12">
        <v>60658.951845242089</v>
      </c>
      <c r="L9" s="13">
        <f t="shared" si="3"/>
        <v>21543.110653838936</v>
      </c>
      <c r="M9" s="12">
        <v>50236.548678684019</v>
      </c>
      <c r="N9" s="13">
        <f t="shared" si="0"/>
        <v>11120.707487280866</v>
      </c>
    </row>
    <row r="10" spans="1:14" x14ac:dyDescent="0.25">
      <c r="A10" s="12" t="s">
        <v>301</v>
      </c>
      <c r="B10">
        <v>3406</v>
      </c>
      <c r="C10">
        <v>9263406</v>
      </c>
      <c r="D10" t="s">
        <v>302</v>
      </c>
      <c r="E10" s="28">
        <v>671139.29361535178</v>
      </c>
      <c r="F10" s="62">
        <v>34833.596243408894</v>
      </c>
      <c r="G10" s="12">
        <v>42172.217870431014</v>
      </c>
      <c r="H10" s="13">
        <f t="shared" si="1"/>
        <v>7338.6216270221194</v>
      </c>
      <c r="I10" s="12">
        <v>37385.270993786886</v>
      </c>
      <c r="J10" s="13">
        <f t="shared" si="2"/>
        <v>2551.6747503779916</v>
      </c>
      <c r="K10" s="12">
        <v>54163.407802257076</v>
      </c>
      <c r="L10" s="13">
        <f t="shared" si="3"/>
        <v>19329.811558848181</v>
      </c>
      <c r="M10" s="12">
        <v>43776.599439415404</v>
      </c>
      <c r="N10" s="13">
        <f t="shared" si="0"/>
        <v>8943.0031960065098</v>
      </c>
    </row>
    <row r="11" spans="1:14" x14ac:dyDescent="0.25">
      <c r="A11" s="12" t="s">
        <v>404</v>
      </c>
      <c r="B11">
        <v>2071</v>
      </c>
      <c r="C11">
        <v>9262071</v>
      </c>
      <c r="D11" t="s">
        <v>405</v>
      </c>
      <c r="E11" s="28">
        <v>389724.79568356584</v>
      </c>
      <c r="F11" s="62">
        <v>30329.421548693979</v>
      </c>
      <c r="G11" s="12">
        <v>36517.232545133338</v>
      </c>
      <c r="H11" s="13">
        <f t="shared" si="1"/>
        <v>6187.8109964393589</v>
      </c>
      <c r="I11" s="12">
        <v>32059.772505398221</v>
      </c>
      <c r="J11" s="13">
        <f t="shared" si="2"/>
        <v>1730.350956704242</v>
      </c>
      <c r="K11" s="12">
        <v>46609.223826358124</v>
      </c>
      <c r="L11" s="13">
        <f t="shared" si="3"/>
        <v>16279.802277664145</v>
      </c>
      <c r="M11" s="12">
        <v>35405.572985396793</v>
      </c>
      <c r="N11" s="13">
        <f t="shared" si="0"/>
        <v>5076.151436702814</v>
      </c>
    </row>
    <row r="12" spans="1:14" x14ac:dyDescent="0.25">
      <c r="A12" s="12" t="s">
        <v>207</v>
      </c>
      <c r="B12">
        <v>3003</v>
      </c>
      <c r="C12">
        <v>9263003</v>
      </c>
      <c r="D12" t="s">
        <v>208</v>
      </c>
      <c r="E12" s="28">
        <v>615600.61484313325</v>
      </c>
      <c r="F12" s="62">
        <v>36235.693460056842</v>
      </c>
      <c r="G12" s="12">
        <v>43798.49214448173</v>
      </c>
      <c r="H12" s="13">
        <f t="shared" si="1"/>
        <v>7562.7986844248881</v>
      </c>
      <c r="I12" s="12">
        <v>39254.55607446115</v>
      </c>
      <c r="J12" s="13">
        <f t="shared" si="2"/>
        <v>3018.8626144043083</v>
      </c>
      <c r="K12" s="12">
        <v>56131.774244418499</v>
      </c>
      <c r="L12" s="13">
        <f t="shared" si="3"/>
        <v>19896.080784361657</v>
      </c>
      <c r="M12" s="12">
        <v>45548.82615639922</v>
      </c>
      <c r="N12" s="13">
        <f t="shared" si="0"/>
        <v>9313.132696342378</v>
      </c>
    </row>
    <row r="13" spans="1:14" x14ac:dyDescent="0.25">
      <c r="A13" s="12" t="s">
        <v>295</v>
      </c>
      <c r="B13">
        <v>3385</v>
      </c>
      <c r="C13">
        <v>9263385</v>
      </c>
      <c r="D13" t="s">
        <v>296</v>
      </c>
      <c r="E13" s="28">
        <v>615435.43570659135</v>
      </c>
      <c r="F13" s="62">
        <v>38376.99649294711</v>
      </c>
      <c r="G13" s="12">
        <v>45950.812104636199</v>
      </c>
      <c r="H13" s="13">
        <f t="shared" si="1"/>
        <v>7573.8156116890896</v>
      </c>
      <c r="I13" s="12">
        <v>39739.420087575578</v>
      </c>
      <c r="J13" s="13">
        <f t="shared" si="2"/>
        <v>1362.423594628468</v>
      </c>
      <c r="K13" s="12">
        <v>58193.296894622035</v>
      </c>
      <c r="L13" s="13">
        <f t="shared" si="3"/>
        <v>19816.300401674926</v>
      </c>
      <c r="M13" s="12">
        <v>47571.690893313993</v>
      </c>
      <c r="N13" s="13">
        <f t="shared" si="0"/>
        <v>9194.6944003668832</v>
      </c>
    </row>
    <row r="14" spans="1:14" x14ac:dyDescent="0.25">
      <c r="A14" s="12" t="s">
        <v>338</v>
      </c>
      <c r="B14">
        <v>2003</v>
      </c>
      <c r="C14">
        <v>9262003</v>
      </c>
      <c r="D14" t="s">
        <v>339</v>
      </c>
      <c r="E14" s="28">
        <v>495553.96687744197</v>
      </c>
      <c r="F14" s="62">
        <v>25969.24698487969</v>
      </c>
      <c r="G14" s="12">
        <v>31527.25362246533</v>
      </c>
      <c r="H14" s="13">
        <f t="shared" si="1"/>
        <v>5558.0066375856404</v>
      </c>
      <c r="I14" s="12">
        <v>25805.761559458922</v>
      </c>
      <c r="J14" s="13">
        <f t="shared" si="2"/>
        <v>-163.48542542076757</v>
      </c>
      <c r="K14" s="12">
        <v>40608.985110680675</v>
      </c>
      <c r="L14" s="13">
        <f t="shared" si="3"/>
        <v>14639.738125800985</v>
      </c>
      <c r="M14" s="12">
        <v>29486.868722064082</v>
      </c>
      <c r="N14" s="13">
        <f t="shared" si="0"/>
        <v>3517.6217371843923</v>
      </c>
    </row>
    <row r="15" spans="1:14" x14ac:dyDescent="0.25">
      <c r="A15" s="12" t="s">
        <v>14</v>
      </c>
      <c r="B15">
        <v>2004</v>
      </c>
      <c r="C15">
        <v>9262004</v>
      </c>
      <c r="D15" t="s">
        <v>15</v>
      </c>
      <c r="E15" s="28">
        <v>2279342</v>
      </c>
      <c r="F15" s="62">
        <v>144563.70828178761</v>
      </c>
      <c r="G15" s="12">
        <v>176626.75550285354</v>
      </c>
      <c r="H15" s="13">
        <f t="shared" si="1"/>
        <v>32063.047221065935</v>
      </c>
      <c r="I15" s="12">
        <v>205263.77130715028</v>
      </c>
      <c r="J15" s="13">
        <f t="shared" si="2"/>
        <v>60700.063025362673</v>
      </c>
      <c r="K15" s="12">
        <v>229719.1384517586</v>
      </c>
      <c r="L15" s="13">
        <f t="shared" si="3"/>
        <v>85155.43016997099</v>
      </c>
      <c r="M15" s="12">
        <v>225685.19828072831</v>
      </c>
      <c r="N15" s="13">
        <f t="shared" si="0"/>
        <v>81121.489998940699</v>
      </c>
    </row>
    <row r="16" spans="1:14" x14ac:dyDescent="0.25">
      <c r="A16" s="12" t="s">
        <v>158</v>
      </c>
      <c r="B16">
        <v>2287</v>
      </c>
      <c r="C16">
        <v>9262287</v>
      </c>
      <c r="D16" t="s">
        <v>159</v>
      </c>
      <c r="E16" s="28">
        <v>1813602.4</v>
      </c>
      <c r="F16" s="62">
        <v>111991.33983491828</v>
      </c>
      <c r="G16" s="12">
        <v>136657.59338797399</v>
      </c>
      <c r="H16" s="13">
        <f t="shared" si="1"/>
        <v>24666.253553055707</v>
      </c>
      <c r="I16" s="12">
        <v>154069.90794027306</v>
      </c>
      <c r="J16" s="13">
        <f t="shared" si="2"/>
        <v>42078.568105354774</v>
      </c>
      <c r="K16" s="12">
        <v>177411.42540983058</v>
      </c>
      <c r="L16" s="13">
        <f t="shared" si="3"/>
        <v>65420.0855749123</v>
      </c>
      <c r="M16" s="12">
        <v>171479.73863716851</v>
      </c>
      <c r="N16" s="13">
        <f t="shared" si="0"/>
        <v>59488.398802250231</v>
      </c>
    </row>
    <row r="17" spans="1:14" x14ac:dyDescent="0.25">
      <c r="A17" s="12" t="s">
        <v>183</v>
      </c>
      <c r="B17">
        <v>2368</v>
      </c>
      <c r="C17">
        <v>9262368</v>
      </c>
      <c r="D17" t="s">
        <v>184</v>
      </c>
      <c r="E17" s="28">
        <v>736248.32354268676</v>
      </c>
      <c r="F17" s="62">
        <v>46623.112533661973</v>
      </c>
      <c r="G17" s="12">
        <v>56522.848832814518</v>
      </c>
      <c r="H17" s="13">
        <f t="shared" si="1"/>
        <v>9899.7362991525442</v>
      </c>
      <c r="I17" s="12">
        <v>55843.352963922953</v>
      </c>
      <c r="J17" s="13">
        <f t="shared" si="2"/>
        <v>9220.2404302609793</v>
      </c>
      <c r="K17" s="12">
        <v>72774.760624316419</v>
      </c>
      <c r="L17" s="13">
        <f t="shared" si="3"/>
        <v>26151.648090654446</v>
      </c>
      <c r="M17" s="12">
        <v>62831.6458495435</v>
      </c>
      <c r="N17" s="13">
        <f t="shared" si="0"/>
        <v>16208.533315881527</v>
      </c>
    </row>
    <row r="18" spans="1:14" x14ac:dyDescent="0.25">
      <c r="A18" s="12" t="s">
        <v>209</v>
      </c>
      <c r="B18">
        <v>3004</v>
      </c>
      <c r="C18">
        <v>9263004</v>
      </c>
      <c r="D18" t="s">
        <v>210</v>
      </c>
      <c r="E18" s="28">
        <v>725722.09963144688</v>
      </c>
      <c r="F18" s="62">
        <v>52965.917292980543</v>
      </c>
      <c r="G18" s="12">
        <v>64065.706927177067</v>
      </c>
      <c r="H18" s="13">
        <f t="shared" si="1"/>
        <v>11099.789634196524</v>
      </c>
      <c r="I18" s="12">
        <v>64729.804456717291</v>
      </c>
      <c r="J18" s="13">
        <f t="shared" si="2"/>
        <v>11763.887163736748</v>
      </c>
      <c r="K18" s="12">
        <v>82277.12669459141</v>
      </c>
      <c r="L18" s="13">
        <f t="shared" si="3"/>
        <v>29311.209401610868</v>
      </c>
      <c r="M18" s="12">
        <v>72512.890616021003</v>
      </c>
      <c r="N18" s="13">
        <f t="shared" si="0"/>
        <v>19546.97332304046</v>
      </c>
    </row>
    <row r="19" spans="1:14" x14ac:dyDescent="0.25">
      <c r="A19" s="12" t="s">
        <v>141</v>
      </c>
      <c r="B19">
        <v>2264</v>
      </c>
      <c r="C19">
        <v>9262264</v>
      </c>
      <c r="D19" t="s">
        <v>142</v>
      </c>
      <c r="E19" s="28">
        <v>1225254.6065058492</v>
      </c>
      <c r="F19" s="62">
        <v>85734.883790732987</v>
      </c>
      <c r="G19" s="12">
        <v>103656.69933034535</v>
      </c>
      <c r="H19" s="13">
        <f t="shared" si="1"/>
        <v>17921.815539612362</v>
      </c>
      <c r="I19" s="12">
        <v>110884.68692555938</v>
      </c>
      <c r="J19" s="13">
        <f t="shared" si="2"/>
        <v>25149.80313482639</v>
      </c>
      <c r="K19" s="12">
        <v>133069.0103888489</v>
      </c>
      <c r="L19" s="13">
        <f t="shared" si="3"/>
        <v>47334.126598115909</v>
      </c>
      <c r="M19" s="12">
        <v>125151.27276629017</v>
      </c>
      <c r="N19" s="13">
        <f t="shared" si="0"/>
        <v>39416.388975557187</v>
      </c>
    </row>
    <row r="20" spans="1:14" x14ac:dyDescent="0.25">
      <c r="A20" s="12" t="s">
        <v>16</v>
      </c>
      <c r="B20">
        <v>2007</v>
      </c>
      <c r="C20">
        <v>9262007</v>
      </c>
      <c r="D20" t="s">
        <v>17</v>
      </c>
      <c r="E20" s="28">
        <v>449304.39959858276</v>
      </c>
      <c r="F20" s="62">
        <v>26178.718040133543</v>
      </c>
      <c r="G20" s="12">
        <v>31846.802320553594</v>
      </c>
      <c r="H20" s="13">
        <f t="shared" si="1"/>
        <v>5668.0842804200511</v>
      </c>
      <c r="I20" s="12">
        <v>27515.659397962365</v>
      </c>
      <c r="J20" s="13">
        <f t="shared" si="2"/>
        <v>1336.9413578288222</v>
      </c>
      <c r="K20" s="12">
        <v>41157.325084513184</v>
      </c>
      <c r="L20" s="13">
        <f t="shared" si="3"/>
        <v>14978.607044379642</v>
      </c>
      <c r="M20" s="12">
        <v>29996.128830885515</v>
      </c>
      <c r="N20" s="13">
        <f t="shared" si="0"/>
        <v>3817.4107907519719</v>
      </c>
    </row>
    <row r="21" spans="1:14" x14ac:dyDescent="0.25">
      <c r="A21" s="12" t="s">
        <v>342</v>
      </c>
      <c r="B21">
        <v>2009</v>
      </c>
      <c r="C21">
        <v>9262009</v>
      </c>
      <c r="D21" t="s">
        <v>343</v>
      </c>
      <c r="E21" s="28">
        <v>570218.44382702082</v>
      </c>
      <c r="F21" s="62">
        <v>32588.662216448014</v>
      </c>
      <c r="G21" s="12">
        <v>39618.258260469607</v>
      </c>
      <c r="H21" s="13">
        <f t="shared" si="1"/>
        <v>7029.5960440215931</v>
      </c>
      <c r="I21" s="12">
        <v>35481.492080122887</v>
      </c>
      <c r="J21" s="13">
        <f t="shared" si="2"/>
        <v>2892.8298636748732</v>
      </c>
      <c r="K21" s="12">
        <v>51152.221018861979</v>
      </c>
      <c r="L21" s="13">
        <f t="shared" si="3"/>
        <v>18563.558802413965</v>
      </c>
      <c r="M21" s="12">
        <v>40602.206370685897</v>
      </c>
      <c r="N21" s="13">
        <f t="shared" si="0"/>
        <v>8013.544154237883</v>
      </c>
    </row>
    <row r="22" spans="1:14" x14ac:dyDescent="0.25">
      <c r="A22" s="12" t="s">
        <v>18</v>
      </c>
      <c r="B22">
        <v>2010</v>
      </c>
      <c r="C22">
        <v>9262010</v>
      </c>
      <c r="D22" t="s">
        <v>20</v>
      </c>
      <c r="E22" s="28">
        <v>551317.89154754661</v>
      </c>
      <c r="F22" s="62">
        <v>26251.50385103374</v>
      </c>
      <c r="G22" s="12">
        <v>31746.360273680373</v>
      </c>
      <c r="H22" s="13">
        <f t="shared" si="1"/>
        <v>5494.8564226466333</v>
      </c>
      <c r="I22" s="12">
        <v>25104.429084778345</v>
      </c>
      <c r="J22" s="13">
        <f t="shared" si="2"/>
        <v>-1147.0747662553949</v>
      </c>
      <c r="K22" s="12">
        <v>40695.212928159948</v>
      </c>
      <c r="L22" s="13">
        <f t="shared" si="3"/>
        <v>14443.709077126208</v>
      </c>
      <c r="M22" s="12">
        <v>29694.59283454284</v>
      </c>
      <c r="N22" s="13">
        <f t="shared" si="0"/>
        <v>3443.0889835091002</v>
      </c>
    </row>
    <row r="23" spans="1:14" x14ac:dyDescent="0.25">
      <c r="A23" s="12" t="s">
        <v>327</v>
      </c>
      <c r="B23">
        <v>5209</v>
      </c>
      <c r="C23">
        <v>9265209</v>
      </c>
      <c r="D23" t="s">
        <v>328</v>
      </c>
      <c r="E23" s="28">
        <v>642536.61379665346</v>
      </c>
      <c r="F23" s="62">
        <v>55755.884486650706</v>
      </c>
      <c r="G23" s="12">
        <v>68010.003392053768</v>
      </c>
      <c r="H23" s="13">
        <f t="shared" si="1"/>
        <v>12254.118905403062</v>
      </c>
      <c r="I23" s="12">
        <v>73394.166819950653</v>
      </c>
      <c r="J23" s="13">
        <f t="shared" si="2"/>
        <v>17638.282333299947</v>
      </c>
      <c r="K23" s="12">
        <v>88279.789671962732</v>
      </c>
      <c r="L23" s="13">
        <f t="shared" si="3"/>
        <v>32523.905185312025</v>
      </c>
      <c r="M23" s="12">
        <v>78576.660933086809</v>
      </c>
      <c r="N23" s="13">
        <f t="shared" si="0"/>
        <v>22820.776446436103</v>
      </c>
    </row>
    <row r="24" spans="1:14" x14ac:dyDescent="0.25">
      <c r="A24" s="12" t="s">
        <v>21</v>
      </c>
      <c r="B24">
        <v>2012</v>
      </c>
      <c r="C24">
        <v>9262012</v>
      </c>
      <c r="D24" t="s">
        <v>22</v>
      </c>
      <c r="E24" s="28">
        <v>569628.08096430043</v>
      </c>
      <c r="F24" s="62">
        <v>33466.436979640574</v>
      </c>
      <c r="G24" s="12">
        <v>39766.466802182782</v>
      </c>
      <c r="H24" s="13">
        <f t="shared" si="1"/>
        <v>6300.0298225422084</v>
      </c>
      <c r="I24" s="12">
        <v>30773.578760081757</v>
      </c>
      <c r="J24" s="13">
        <f t="shared" si="2"/>
        <v>-2692.8582195588169</v>
      </c>
      <c r="K24" s="12">
        <v>49860.545854227326</v>
      </c>
      <c r="L24" s="13">
        <f t="shared" si="3"/>
        <v>16394.108874586753</v>
      </c>
      <c r="M24" s="12">
        <v>39029.616751386697</v>
      </c>
      <c r="N24" s="13">
        <f t="shared" si="0"/>
        <v>5563.1797717461232</v>
      </c>
    </row>
    <row r="25" spans="1:14" x14ac:dyDescent="0.25">
      <c r="A25" s="12" t="s">
        <v>469</v>
      </c>
      <c r="B25">
        <v>2150</v>
      </c>
      <c r="C25">
        <v>9262150</v>
      </c>
      <c r="D25" t="s">
        <v>470</v>
      </c>
      <c r="E25" s="28">
        <v>536038.86823433498</v>
      </c>
      <c r="F25" s="62">
        <v>26983.925311442072</v>
      </c>
      <c r="G25" s="12">
        <v>32728.064720966897</v>
      </c>
      <c r="H25" s="13">
        <f t="shared" si="1"/>
        <v>5744.1394095248252</v>
      </c>
      <c r="I25" s="12">
        <v>27415.304644880489</v>
      </c>
      <c r="J25" s="13">
        <f t="shared" si="2"/>
        <v>431.37933343841723</v>
      </c>
      <c r="K25" s="12">
        <v>42127.080476949624</v>
      </c>
      <c r="L25" s="13">
        <f t="shared" si="3"/>
        <v>15143.155165507553</v>
      </c>
      <c r="M25" s="12">
        <v>31128.334823894718</v>
      </c>
      <c r="N25" s="13">
        <f t="shared" si="0"/>
        <v>4144.4095124526466</v>
      </c>
    </row>
    <row r="26" spans="1:14" x14ac:dyDescent="0.25">
      <c r="A26" s="12" t="s">
        <v>344</v>
      </c>
      <c r="B26">
        <v>2015</v>
      </c>
      <c r="C26">
        <v>9262015</v>
      </c>
      <c r="D26" t="s">
        <v>345</v>
      </c>
      <c r="E26" s="28">
        <v>426557.30679964815</v>
      </c>
      <c r="F26" s="62">
        <v>22957.736257488312</v>
      </c>
      <c r="G26" s="12">
        <v>27874.258121957813</v>
      </c>
      <c r="H26" s="13">
        <f t="shared" si="1"/>
        <v>4916.5218644695015</v>
      </c>
      <c r="I26" s="12">
        <v>22147.356426886981</v>
      </c>
      <c r="J26" s="13">
        <f t="shared" si="2"/>
        <v>-810.37983060133047</v>
      </c>
      <c r="K26" s="12">
        <v>35923.229687714687</v>
      </c>
      <c r="L26" s="13">
        <f t="shared" si="3"/>
        <v>12965.493430226375</v>
      </c>
      <c r="M26" s="12">
        <v>24627.825859810131</v>
      </c>
      <c r="N26" s="13">
        <f t="shared" si="0"/>
        <v>1670.0896023218193</v>
      </c>
    </row>
    <row r="27" spans="1:14" x14ac:dyDescent="0.25">
      <c r="A27" s="12" t="s">
        <v>193</v>
      </c>
      <c r="B27">
        <v>2409</v>
      </c>
      <c r="C27">
        <v>9262409</v>
      </c>
      <c r="D27" t="s">
        <v>194</v>
      </c>
      <c r="E27" s="28">
        <v>916136.71865120367</v>
      </c>
      <c r="F27" s="62">
        <v>63465.109157644787</v>
      </c>
      <c r="G27" s="12">
        <v>76978.38485371563</v>
      </c>
      <c r="H27" s="13">
        <f t="shared" si="1"/>
        <v>13513.275696070843</v>
      </c>
      <c r="I27" s="12">
        <v>80714.363500736639</v>
      </c>
      <c r="J27" s="13">
        <f t="shared" si="2"/>
        <v>17249.254343091852</v>
      </c>
      <c r="K27" s="12">
        <v>99184.215584287478</v>
      </c>
      <c r="L27" s="13">
        <f t="shared" si="3"/>
        <v>35719.106426642691</v>
      </c>
      <c r="M27" s="12">
        <v>90102.646118774996</v>
      </c>
      <c r="N27" s="13">
        <f t="shared" si="0"/>
        <v>26637.536961130209</v>
      </c>
    </row>
    <row r="28" spans="1:14" x14ac:dyDescent="0.25">
      <c r="A28" s="12" t="s">
        <v>372</v>
      </c>
      <c r="B28">
        <v>2052</v>
      </c>
      <c r="C28">
        <v>9262052</v>
      </c>
      <c r="D28" t="s">
        <v>374</v>
      </c>
      <c r="E28" s="28">
        <v>1254794.2553225937</v>
      </c>
      <c r="F28" s="62">
        <v>94226.258063153873</v>
      </c>
      <c r="G28" s="12">
        <v>114503.7245437938</v>
      </c>
      <c r="H28" s="13">
        <f t="shared" si="1"/>
        <v>20277.466480639923</v>
      </c>
      <c r="I28" s="12">
        <v>121364.0618627466</v>
      </c>
      <c r="J28" s="13">
        <f t="shared" si="2"/>
        <v>27137.80379959273</v>
      </c>
      <c r="K28" s="12">
        <v>147825.34038072621</v>
      </c>
      <c r="L28" s="13">
        <f t="shared" si="3"/>
        <v>53599.082317572334</v>
      </c>
      <c r="M28" s="12">
        <v>141294.01194641282</v>
      </c>
      <c r="N28" s="13">
        <f t="shared" si="0"/>
        <v>47067.753883258949</v>
      </c>
    </row>
    <row r="29" spans="1:14" x14ac:dyDescent="0.25">
      <c r="A29" s="12" t="s">
        <v>278</v>
      </c>
      <c r="B29">
        <v>3306</v>
      </c>
      <c r="C29">
        <v>9263306</v>
      </c>
      <c r="D29" t="s">
        <v>279</v>
      </c>
      <c r="E29" s="28">
        <v>323719.61864639015</v>
      </c>
      <c r="F29" s="62">
        <v>23285.469529495072</v>
      </c>
      <c r="G29" s="12">
        <v>28299.644382558639</v>
      </c>
      <c r="H29" s="13">
        <f t="shared" si="1"/>
        <v>5014.1748530635668</v>
      </c>
      <c r="I29" s="12">
        <v>23680.550971331599</v>
      </c>
      <c r="J29" s="13">
        <f t="shared" si="2"/>
        <v>395.08144183652621</v>
      </c>
      <c r="K29" s="12">
        <v>36530.804355398206</v>
      </c>
      <c r="L29" s="13">
        <f t="shared" si="3"/>
        <v>13245.334825903134</v>
      </c>
      <c r="M29" s="12">
        <v>25068.833181848073</v>
      </c>
      <c r="N29" s="13">
        <f t="shared" si="0"/>
        <v>1783.3636523530004</v>
      </c>
    </row>
    <row r="30" spans="1:14" x14ac:dyDescent="0.25">
      <c r="A30" s="12" t="s">
        <v>23</v>
      </c>
      <c r="B30">
        <v>2017</v>
      </c>
      <c r="C30">
        <v>9262017</v>
      </c>
      <c r="D30" t="s">
        <v>24</v>
      </c>
      <c r="E30" s="28">
        <v>1008620.75</v>
      </c>
      <c r="F30" s="62">
        <v>55274.427373598912</v>
      </c>
      <c r="G30" s="12">
        <v>67291.93049112428</v>
      </c>
      <c r="H30" s="13">
        <f t="shared" si="1"/>
        <v>12017.503117525368</v>
      </c>
      <c r="I30" s="12">
        <v>68783.234724973503</v>
      </c>
      <c r="J30" s="13">
        <f t="shared" si="2"/>
        <v>13508.807351374591</v>
      </c>
      <c r="K30" s="12">
        <v>87066.388417359703</v>
      </c>
      <c r="L30" s="13">
        <f t="shared" si="3"/>
        <v>31791.961043760792</v>
      </c>
      <c r="M30" s="12">
        <v>77949.260072621895</v>
      </c>
      <c r="N30" s="13">
        <f t="shared" si="0"/>
        <v>22674.832699022983</v>
      </c>
    </row>
    <row r="31" spans="1:14" x14ac:dyDescent="0.25">
      <c r="A31" s="12" t="s">
        <v>177</v>
      </c>
      <c r="B31">
        <v>2357</v>
      </c>
      <c r="C31">
        <v>9262357</v>
      </c>
      <c r="D31" t="s">
        <v>178</v>
      </c>
      <c r="E31" s="28">
        <v>1022735.2997330875</v>
      </c>
      <c r="F31" s="62">
        <v>75767.803232305538</v>
      </c>
      <c r="G31" s="12">
        <v>91759.035837469099</v>
      </c>
      <c r="H31" s="13">
        <f t="shared" si="1"/>
        <v>15991.232605163561</v>
      </c>
      <c r="I31" s="12">
        <v>93500.63534844933</v>
      </c>
      <c r="J31" s="13">
        <f t="shared" si="2"/>
        <v>17732.832116143793</v>
      </c>
      <c r="K31" s="12">
        <v>117908.60438044913</v>
      </c>
      <c r="L31" s="13">
        <f t="shared" si="3"/>
        <v>42140.801148143597</v>
      </c>
      <c r="M31" s="12">
        <v>109497.88458608949</v>
      </c>
      <c r="N31" s="13">
        <f t="shared" si="0"/>
        <v>33730.081353783957</v>
      </c>
    </row>
    <row r="32" spans="1:14" x14ac:dyDescent="0.25">
      <c r="A32" s="12" t="s">
        <v>272</v>
      </c>
      <c r="B32">
        <v>3140</v>
      </c>
      <c r="C32">
        <v>9263140</v>
      </c>
      <c r="D32" t="s">
        <v>273</v>
      </c>
      <c r="E32" s="28">
        <v>986659.75376277952</v>
      </c>
      <c r="F32" s="62">
        <v>67353.430340446561</v>
      </c>
      <c r="G32" s="12">
        <v>81346.346131674014</v>
      </c>
      <c r="H32" s="13">
        <f t="shared" si="1"/>
        <v>13992.915791227453</v>
      </c>
      <c r="I32" s="12">
        <v>82663.367627179876</v>
      </c>
      <c r="J32" s="13">
        <f t="shared" si="2"/>
        <v>15309.937286733315</v>
      </c>
      <c r="K32" s="12">
        <v>104235.34821957898</v>
      </c>
      <c r="L32" s="13">
        <f t="shared" si="3"/>
        <v>36881.917879132423</v>
      </c>
      <c r="M32" s="12">
        <v>95352.312006416323</v>
      </c>
      <c r="N32" s="13">
        <f t="shared" si="0"/>
        <v>27998.881665969762</v>
      </c>
    </row>
    <row r="33" spans="1:14" x14ac:dyDescent="0.25">
      <c r="A33" s="12" t="s">
        <v>362</v>
      </c>
      <c r="B33">
        <v>2046</v>
      </c>
      <c r="C33">
        <v>9262046</v>
      </c>
      <c r="D33" t="s">
        <v>363</v>
      </c>
      <c r="E33" s="28">
        <v>1903516.4</v>
      </c>
      <c r="F33" s="62">
        <v>129060.00935876112</v>
      </c>
      <c r="G33" s="12">
        <v>155355.35831243047</v>
      </c>
      <c r="H33" s="13">
        <f t="shared" si="1"/>
        <v>26295.348953669352</v>
      </c>
      <c r="I33" s="12">
        <v>147514.93627251743</v>
      </c>
      <c r="J33" s="13">
        <f t="shared" si="2"/>
        <v>18454.92691375631</v>
      </c>
      <c r="K33" s="12">
        <v>197788.30750624283</v>
      </c>
      <c r="L33" s="13">
        <f t="shared" si="3"/>
        <v>68728.298147481706</v>
      </c>
      <c r="M33" s="12">
        <v>192656.79157710934</v>
      </c>
      <c r="N33" s="13">
        <f t="shared" si="0"/>
        <v>63596.78221834822</v>
      </c>
    </row>
    <row r="34" spans="1:14" x14ac:dyDescent="0.25">
      <c r="A34" s="12" t="s">
        <v>659</v>
      </c>
      <c r="B34">
        <v>3377</v>
      </c>
      <c r="C34">
        <v>9263377</v>
      </c>
      <c r="D34" t="s">
        <v>660</v>
      </c>
      <c r="E34" s="28">
        <v>387209.39419362758</v>
      </c>
      <c r="F34" s="62">
        <v>30400.322766493518</v>
      </c>
      <c r="G34" s="12">
        <v>35521.885680335487</v>
      </c>
      <c r="H34" s="13">
        <f t="shared" si="1"/>
        <v>5121.5629138419681</v>
      </c>
      <c r="I34" s="12">
        <v>24710.490782056426</v>
      </c>
      <c r="J34" s="13">
        <f t="shared" si="2"/>
        <v>-5689.8319844370926</v>
      </c>
      <c r="K34" s="12">
        <v>43456.127754496076</v>
      </c>
      <c r="L34" s="13">
        <f t="shared" si="3"/>
        <v>13055.804988002557</v>
      </c>
      <c r="M34" s="12">
        <v>31990.252112938098</v>
      </c>
      <c r="N34" s="13">
        <f t="shared" si="0"/>
        <v>1589.92934644458</v>
      </c>
    </row>
    <row r="35" spans="1:14" x14ac:dyDescent="0.25">
      <c r="A35" s="12" t="s">
        <v>25</v>
      </c>
      <c r="B35">
        <v>2021</v>
      </c>
      <c r="C35">
        <v>9262021</v>
      </c>
      <c r="D35" t="s">
        <v>26</v>
      </c>
      <c r="E35" s="28">
        <v>691159.81881634519</v>
      </c>
      <c r="F35" s="62">
        <v>40869.919282262526</v>
      </c>
      <c r="G35" s="12">
        <v>49152.290590345525</v>
      </c>
      <c r="H35" s="13">
        <f t="shared" si="1"/>
        <v>8282.3713080829984</v>
      </c>
      <c r="I35" s="12">
        <v>44658.588809879497</v>
      </c>
      <c r="J35" s="13">
        <f t="shared" si="2"/>
        <v>3788.6695276169703</v>
      </c>
      <c r="K35" s="12">
        <v>62636.767467009311</v>
      </c>
      <c r="L35" s="13">
        <f t="shared" si="3"/>
        <v>21766.848184746785</v>
      </c>
      <c r="M35" s="12">
        <v>52357.591259592591</v>
      </c>
      <c r="N35" s="13">
        <f t="shared" si="0"/>
        <v>11487.671977330065</v>
      </c>
    </row>
    <row r="36" spans="1:14" x14ac:dyDescent="0.25">
      <c r="A36" s="12" t="s">
        <v>534</v>
      </c>
      <c r="B36">
        <v>2211</v>
      </c>
      <c r="C36">
        <v>9262211</v>
      </c>
      <c r="D36" t="s">
        <v>535</v>
      </c>
      <c r="E36" s="28">
        <v>463404.18675560399</v>
      </c>
      <c r="F36" s="62">
        <v>27573.026888127733</v>
      </c>
      <c r="G36" s="12">
        <v>33353.260486482599</v>
      </c>
      <c r="H36" s="13">
        <f t="shared" si="1"/>
        <v>5780.2335983548655</v>
      </c>
      <c r="I36" s="12">
        <v>28242.748761769719</v>
      </c>
      <c r="J36" s="13">
        <f t="shared" si="2"/>
        <v>669.72187364198544</v>
      </c>
      <c r="K36" s="12">
        <v>42803.215640973693</v>
      </c>
      <c r="L36" s="13">
        <f t="shared" si="3"/>
        <v>15230.188752845959</v>
      </c>
      <c r="M36" s="12">
        <v>31701.526828298262</v>
      </c>
      <c r="N36" s="13">
        <f t="shared" si="0"/>
        <v>4128.4999401705281</v>
      </c>
    </row>
    <row r="37" spans="1:14" x14ac:dyDescent="0.25">
      <c r="A37" s="12" t="s">
        <v>270</v>
      </c>
      <c r="B37">
        <v>3139</v>
      </c>
      <c r="C37">
        <v>9263139</v>
      </c>
      <c r="D37" t="s">
        <v>271</v>
      </c>
      <c r="E37" s="28">
        <v>744358.80382706458</v>
      </c>
      <c r="F37" s="62">
        <v>64788.023331401069</v>
      </c>
      <c r="G37" s="12">
        <v>79254.865582005732</v>
      </c>
      <c r="H37" s="13">
        <f t="shared" si="1"/>
        <v>14466.842250604663</v>
      </c>
      <c r="I37" s="12">
        <v>87983.24608434047</v>
      </c>
      <c r="J37" s="13">
        <f t="shared" si="2"/>
        <v>23195.2227529394</v>
      </c>
      <c r="K37" s="12">
        <v>103229.91525563637</v>
      </c>
      <c r="L37" s="13">
        <f t="shared" si="3"/>
        <v>38441.8919242353</v>
      </c>
      <c r="M37" s="12">
        <v>94094.901708775215</v>
      </c>
      <c r="N37" s="13">
        <f t="shared" si="0"/>
        <v>29306.878377374145</v>
      </c>
    </row>
    <row r="38" spans="1:14" x14ac:dyDescent="0.25">
      <c r="A38" s="12" t="s">
        <v>137</v>
      </c>
      <c r="B38">
        <v>2261</v>
      </c>
      <c r="C38">
        <v>9262261</v>
      </c>
      <c r="D38" t="s">
        <v>138</v>
      </c>
      <c r="E38" s="28">
        <v>1413976</v>
      </c>
      <c r="F38" s="62">
        <v>89026.107755847683</v>
      </c>
      <c r="G38" s="12">
        <v>108693.9204961457</v>
      </c>
      <c r="H38" s="13">
        <f t="shared" si="1"/>
        <v>19667.812740298017</v>
      </c>
      <c r="I38" s="12">
        <v>120890.94435375609</v>
      </c>
      <c r="J38" s="13">
        <f t="shared" si="2"/>
        <v>31864.836597908405</v>
      </c>
      <c r="K38" s="12">
        <v>141198.35805789061</v>
      </c>
      <c r="L38" s="13">
        <f t="shared" si="3"/>
        <v>52172.250302042929</v>
      </c>
      <c r="M38" s="12">
        <v>133938.00157622574</v>
      </c>
      <c r="N38" s="13">
        <f t="shared" si="0"/>
        <v>44911.893820378056</v>
      </c>
    </row>
    <row r="39" spans="1:14" x14ac:dyDescent="0.25">
      <c r="A39" s="12" t="s">
        <v>350</v>
      </c>
      <c r="B39">
        <v>2025</v>
      </c>
      <c r="C39">
        <v>9262025</v>
      </c>
      <c r="D39" t="s">
        <v>352</v>
      </c>
      <c r="E39" s="28">
        <v>488133.6829037749</v>
      </c>
      <c r="F39" s="62">
        <v>39600.366410480907</v>
      </c>
      <c r="G39" s="12">
        <v>48187.734981265377</v>
      </c>
      <c r="H39" s="13">
        <f t="shared" si="1"/>
        <v>8587.3685707844706</v>
      </c>
      <c r="I39" s="12">
        <v>47809.749953731342</v>
      </c>
      <c r="J39" s="13">
        <f t="shared" si="2"/>
        <v>8209.3835432504347</v>
      </c>
      <c r="K39" s="12">
        <v>62333.823860451012</v>
      </c>
      <c r="L39" s="13">
        <f t="shared" si="3"/>
        <v>22733.457449970105</v>
      </c>
      <c r="M39" s="12">
        <v>51831.321075611202</v>
      </c>
      <c r="N39" s="13">
        <f t="shared" si="0"/>
        <v>12230.954665130295</v>
      </c>
    </row>
    <row r="40" spans="1:14" x14ac:dyDescent="0.25">
      <c r="A40" s="12" t="s">
        <v>487</v>
      </c>
      <c r="B40">
        <v>2166</v>
      </c>
      <c r="C40">
        <v>9262166</v>
      </c>
      <c r="D40" t="s">
        <v>488</v>
      </c>
      <c r="E40" s="28">
        <v>575925.08845159097</v>
      </c>
      <c r="F40" s="62">
        <v>39003.090061173556</v>
      </c>
      <c r="G40" s="12">
        <v>46099.577279579178</v>
      </c>
      <c r="H40" s="13">
        <f t="shared" si="1"/>
        <v>7096.4872184056221</v>
      </c>
      <c r="I40" s="12">
        <v>38124.245558638475</v>
      </c>
      <c r="J40" s="13">
        <f t="shared" si="2"/>
        <v>-878.84450253508112</v>
      </c>
      <c r="K40" s="12">
        <v>57419.35459133744</v>
      </c>
      <c r="L40" s="13">
        <f t="shared" si="3"/>
        <v>18416.264530163884</v>
      </c>
      <c r="M40" s="12">
        <v>46556.314552184456</v>
      </c>
      <c r="N40" s="13">
        <f t="shared" si="0"/>
        <v>7553.2244910109002</v>
      </c>
    </row>
    <row r="41" spans="1:14" x14ac:dyDescent="0.25">
      <c r="A41" s="12" t="s">
        <v>355</v>
      </c>
      <c r="B41">
        <v>2031</v>
      </c>
      <c r="C41">
        <v>9262031</v>
      </c>
      <c r="D41" t="s">
        <v>356</v>
      </c>
      <c r="E41" s="28">
        <v>365229.87952789082</v>
      </c>
      <c r="F41" s="62">
        <v>24957.791618540577</v>
      </c>
      <c r="G41" s="12">
        <v>30247.102036106677</v>
      </c>
      <c r="H41" s="13">
        <f t="shared" si="1"/>
        <v>5289.3104175660992</v>
      </c>
      <c r="I41" s="12">
        <v>25459.561740925568</v>
      </c>
      <c r="J41" s="13">
        <f t="shared" si="2"/>
        <v>501.77012238499083</v>
      </c>
      <c r="K41" s="12">
        <v>38915.621061086495</v>
      </c>
      <c r="L41" s="13">
        <f t="shared" si="3"/>
        <v>13957.829442545917</v>
      </c>
      <c r="M41" s="12">
        <v>27559.653496977109</v>
      </c>
      <c r="N41" s="13">
        <f t="shared" si="0"/>
        <v>2601.8618784365317</v>
      </c>
    </row>
    <row r="42" spans="1:14" x14ac:dyDescent="0.25">
      <c r="A42" s="12" t="s">
        <v>32</v>
      </c>
      <c r="B42">
        <v>2032</v>
      </c>
      <c r="C42">
        <v>9262032</v>
      </c>
      <c r="D42" t="s">
        <v>33</v>
      </c>
      <c r="E42" s="28">
        <v>922441.41789580253</v>
      </c>
      <c r="F42" s="62">
        <v>54493.382087899321</v>
      </c>
      <c r="G42" s="12">
        <v>66180.207618533081</v>
      </c>
      <c r="H42" s="13">
        <f t="shared" si="1"/>
        <v>11686.82553063376</v>
      </c>
      <c r="I42" s="12">
        <v>67038.887355956875</v>
      </c>
      <c r="J42" s="13">
        <f t="shared" si="2"/>
        <v>12545.505268057554</v>
      </c>
      <c r="K42" s="12">
        <v>85380.616524418569</v>
      </c>
      <c r="L42" s="13">
        <f t="shared" si="3"/>
        <v>30887.234436519248</v>
      </c>
      <c r="M42" s="12">
        <v>76090.133112532654</v>
      </c>
      <c r="N42" s="13">
        <f t="shared" si="0"/>
        <v>21596.751024633333</v>
      </c>
    </row>
    <row r="43" spans="1:14" x14ac:dyDescent="0.25">
      <c r="A43" s="12" t="s">
        <v>36</v>
      </c>
      <c r="B43">
        <v>2034</v>
      </c>
      <c r="C43">
        <v>9262034</v>
      </c>
      <c r="D43" t="s">
        <v>38</v>
      </c>
      <c r="E43" s="28">
        <v>1179756.3798437074</v>
      </c>
      <c r="F43" s="62">
        <v>126107.64137215634</v>
      </c>
      <c r="G43" s="12">
        <v>149777.3455841699</v>
      </c>
      <c r="H43" s="13">
        <f t="shared" si="1"/>
        <v>23669.704212013559</v>
      </c>
      <c r="I43" s="12">
        <v>145975.24407765578</v>
      </c>
      <c r="J43" s="13">
        <f t="shared" si="2"/>
        <v>19867.602705499434</v>
      </c>
      <c r="K43" s="12">
        <v>187921.4755356317</v>
      </c>
      <c r="L43" s="13">
        <f t="shared" si="3"/>
        <v>61813.83416347536</v>
      </c>
      <c r="M43" s="12">
        <v>183043.09085483066</v>
      </c>
      <c r="N43" s="13">
        <f t="shared" si="0"/>
        <v>56935.449482674318</v>
      </c>
    </row>
    <row r="44" spans="1:14" x14ac:dyDescent="0.25">
      <c r="A44" s="12" t="s">
        <v>34</v>
      </c>
      <c r="B44">
        <v>2033</v>
      </c>
      <c r="C44">
        <v>9262033</v>
      </c>
      <c r="D44" t="s">
        <v>35</v>
      </c>
      <c r="E44" s="28">
        <v>1597765.2484352265</v>
      </c>
      <c r="F44" s="62">
        <v>124164.48040454432</v>
      </c>
      <c r="G44" s="12">
        <v>145693.99641469741</v>
      </c>
      <c r="H44" s="13">
        <f t="shared" si="1"/>
        <v>21529.516010153093</v>
      </c>
      <c r="I44" s="12">
        <v>124764.85481482351</v>
      </c>
      <c r="J44" s="13">
        <f t="shared" si="2"/>
        <v>600.37441027919704</v>
      </c>
      <c r="K44" s="12">
        <v>179720.33606412832</v>
      </c>
      <c r="L44" s="13">
        <f t="shared" si="3"/>
        <v>55555.855659584005</v>
      </c>
      <c r="M44" s="12">
        <v>176029.57969758054</v>
      </c>
      <c r="N44" s="13">
        <f t="shared" si="0"/>
        <v>51865.099293036226</v>
      </c>
    </row>
    <row r="45" spans="1:14" x14ac:dyDescent="0.25">
      <c r="A45" s="12" t="s">
        <v>39</v>
      </c>
      <c r="B45">
        <v>2035</v>
      </c>
      <c r="C45">
        <v>9262035</v>
      </c>
      <c r="D45" t="s">
        <v>40</v>
      </c>
      <c r="E45" s="28">
        <v>429307.67714141717</v>
      </c>
      <c r="F45" s="62">
        <v>25710.304827196807</v>
      </c>
      <c r="G45" s="12">
        <v>31284.036320426982</v>
      </c>
      <c r="H45" s="13">
        <f t="shared" si="1"/>
        <v>5573.7314932301742</v>
      </c>
      <c r="I45" s="12">
        <v>27001.31382281116</v>
      </c>
      <c r="J45" s="13">
        <f t="shared" si="2"/>
        <v>1291.0089956143529</v>
      </c>
      <c r="K45" s="12">
        <v>40443.066232995006</v>
      </c>
      <c r="L45" s="13">
        <f t="shared" si="3"/>
        <v>14732.761405798199</v>
      </c>
      <c r="M45" s="12">
        <v>29229.532126962466</v>
      </c>
      <c r="N45" s="13">
        <f t="shared" si="0"/>
        <v>3519.2272997656582</v>
      </c>
    </row>
    <row r="46" spans="1:14" x14ac:dyDescent="0.25">
      <c r="A46" s="12" t="s">
        <v>617</v>
      </c>
      <c r="B46">
        <v>3014</v>
      </c>
      <c r="C46">
        <v>9263014</v>
      </c>
      <c r="D46" t="s">
        <v>618</v>
      </c>
      <c r="E46" s="28">
        <v>979293.56697201636</v>
      </c>
      <c r="F46" s="62">
        <v>82455.135173656294</v>
      </c>
      <c r="G46" s="12">
        <v>100273.24216031376</v>
      </c>
      <c r="H46" s="13">
        <f t="shared" si="1"/>
        <v>17818.106986657469</v>
      </c>
      <c r="I46" s="12">
        <v>96813.883404487133</v>
      </c>
      <c r="J46" s="13">
        <f t="shared" si="2"/>
        <v>14358.748230830839</v>
      </c>
      <c r="K46" s="12">
        <v>129095.77325176475</v>
      </c>
      <c r="L46" s="13">
        <f t="shared" si="3"/>
        <v>46640.638078108459</v>
      </c>
      <c r="M46" s="12">
        <v>119892.58123898823</v>
      </c>
      <c r="N46" s="13">
        <f t="shared" si="0"/>
        <v>37437.44606533194</v>
      </c>
    </row>
    <row r="47" spans="1:14" x14ac:dyDescent="0.25">
      <c r="A47" s="12" t="s">
        <v>280</v>
      </c>
      <c r="B47">
        <v>3309</v>
      </c>
      <c r="C47">
        <v>9263309</v>
      </c>
      <c r="D47" t="s">
        <v>281</v>
      </c>
      <c r="E47" s="28">
        <v>420394.72516235942</v>
      </c>
      <c r="F47" s="62">
        <v>31340.325075978551</v>
      </c>
      <c r="G47" s="12">
        <v>38115.361890695916</v>
      </c>
      <c r="H47" s="13">
        <f t="shared" si="1"/>
        <v>6775.0368147173649</v>
      </c>
      <c r="I47" s="12">
        <v>35562.859510797636</v>
      </c>
      <c r="J47" s="13">
        <f t="shared" si="2"/>
        <v>4222.5344348190847</v>
      </c>
      <c r="K47" s="12">
        <v>49260.333272972901</v>
      </c>
      <c r="L47" s="13">
        <f t="shared" si="3"/>
        <v>17920.008196994349</v>
      </c>
      <c r="M47" s="12">
        <v>38273.295836689824</v>
      </c>
      <c r="N47" s="13">
        <f t="shared" si="0"/>
        <v>6932.9707607112723</v>
      </c>
    </row>
    <row r="48" spans="1:14" x14ac:dyDescent="0.25">
      <c r="A48" s="12" t="s">
        <v>444</v>
      </c>
      <c r="B48">
        <v>2116</v>
      </c>
      <c r="C48">
        <v>9262116</v>
      </c>
      <c r="D48" t="s">
        <v>445</v>
      </c>
      <c r="E48" s="28">
        <v>444382.58716438973</v>
      </c>
      <c r="F48" s="62">
        <v>30607.473680809358</v>
      </c>
      <c r="G48" s="12">
        <v>37281.8884088431</v>
      </c>
      <c r="H48" s="13">
        <f t="shared" si="1"/>
        <v>6674.414728033742</v>
      </c>
      <c r="I48" s="12">
        <v>34024.836565335274</v>
      </c>
      <c r="J48" s="13">
        <f t="shared" si="2"/>
        <v>3417.3628845259154</v>
      </c>
      <c r="K48" s="12">
        <v>48253.276754894629</v>
      </c>
      <c r="L48" s="13">
        <f t="shared" si="3"/>
        <v>17645.80307408527</v>
      </c>
      <c r="M48" s="12">
        <v>37236.903269359937</v>
      </c>
      <c r="N48" s="13">
        <f t="shared" si="0"/>
        <v>6629.429588550578</v>
      </c>
    </row>
    <row r="49" spans="1:14" x14ac:dyDescent="0.25">
      <c r="A49" s="12" t="s">
        <v>546</v>
      </c>
      <c r="B49">
        <v>2231</v>
      </c>
      <c r="C49">
        <v>9262231</v>
      </c>
      <c r="D49" t="s">
        <v>547</v>
      </c>
      <c r="E49" s="28">
        <v>520574.7414380245</v>
      </c>
      <c r="F49" s="62">
        <v>35947.534248752687</v>
      </c>
      <c r="G49" s="12">
        <v>43618.41659419232</v>
      </c>
      <c r="H49" s="13">
        <f t="shared" si="1"/>
        <v>7670.8823454396334</v>
      </c>
      <c r="I49" s="12">
        <v>36988.168577156081</v>
      </c>
      <c r="J49" s="13">
        <f t="shared" si="2"/>
        <v>1040.6343284033937</v>
      </c>
      <c r="K49" s="12">
        <v>56033.308755861508</v>
      </c>
      <c r="L49" s="13">
        <f t="shared" si="3"/>
        <v>20085.774507108821</v>
      </c>
      <c r="M49" s="12">
        <v>44990.450830035668</v>
      </c>
      <c r="N49" s="13">
        <f t="shared" si="0"/>
        <v>9042.9165812829815</v>
      </c>
    </row>
    <row r="50" spans="1:14" x14ac:dyDescent="0.25">
      <c r="A50" s="12" t="s">
        <v>274</v>
      </c>
      <c r="B50">
        <v>3146</v>
      </c>
      <c r="C50">
        <v>9263146</v>
      </c>
      <c r="D50" t="s">
        <v>275</v>
      </c>
      <c r="E50" s="28">
        <v>502829.67163390608</v>
      </c>
      <c r="F50" s="62">
        <v>32884.614628362586</v>
      </c>
      <c r="G50" s="12">
        <v>38807.631967676178</v>
      </c>
      <c r="H50" s="13">
        <f t="shared" si="1"/>
        <v>5923.0173393135919</v>
      </c>
      <c r="I50" s="12">
        <v>29974.413140414348</v>
      </c>
      <c r="J50" s="13">
        <f t="shared" si="2"/>
        <v>-2910.2014879482376</v>
      </c>
      <c r="K50" s="12">
        <v>48146.899416870641</v>
      </c>
      <c r="L50" s="13">
        <f t="shared" si="3"/>
        <v>15262.284788508055</v>
      </c>
      <c r="M50" s="12">
        <v>36932.943236151761</v>
      </c>
      <c r="N50" s="13">
        <f t="shared" si="0"/>
        <v>4048.3286077891753</v>
      </c>
    </row>
    <row r="51" spans="1:14" x14ac:dyDescent="0.25">
      <c r="A51" s="12" t="s">
        <v>619</v>
      </c>
      <c r="B51">
        <v>3016</v>
      </c>
      <c r="C51">
        <v>9263016</v>
      </c>
      <c r="D51" t="s">
        <v>620</v>
      </c>
      <c r="E51" s="28">
        <v>721388.61064483784</v>
      </c>
      <c r="F51" s="62">
        <v>42550.985182823541</v>
      </c>
      <c r="G51" s="12">
        <v>51654.223981244148</v>
      </c>
      <c r="H51" s="13">
        <f t="shared" si="1"/>
        <v>9103.2387984206071</v>
      </c>
      <c r="I51" s="12">
        <v>50143.066785880845</v>
      </c>
      <c r="J51" s="13">
        <f t="shared" si="2"/>
        <v>7592.0816030573042</v>
      </c>
      <c r="K51" s="12">
        <v>66602.902745558167</v>
      </c>
      <c r="L51" s="13">
        <f t="shared" si="3"/>
        <v>24051.917562734627</v>
      </c>
      <c r="M51" s="12">
        <v>56502.732833285612</v>
      </c>
      <c r="N51" s="13">
        <f t="shared" si="0"/>
        <v>13951.747650462072</v>
      </c>
    </row>
    <row r="52" spans="1:14" x14ac:dyDescent="0.25">
      <c r="A52" s="12" t="s">
        <v>505</v>
      </c>
      <c r="B52">
        <v>2187</v>
      </c>
      <c r="C52">
        <v>9262187</v>
      </c>
      <c r="D52" t="s">
        <v>506</v>
      </c>
      <c r="E52" s="28">
        <v>915018.45787921001</v>
      </c>
      <c r="F52" s="62">
        <v>70515.587326470908</v>
      </c>
      <c r="G52" s="12">
        <v>83209.328889229684</v>
      </c>
      <c r="H52" s="13">
        <f t="shared" si="1"/>
        <v>12693.741562758776</v>
      </c>
      <c r="I52" s="12">
        <v>76863.701498131617</v>
      </c>
      <c r="J52" s="13">
        <f t="shared" si="2"/>
        <v>6348.114171660709</v>
      </c>
      <c r="K52" s="12">
        <v>103541.69236661099</v>
      </c>
      <c r="L52" s="13">
        <f t="shared" si="3"/>
        <v>33026.105040140086</v>
      </c>
      <c r="M52" s="12">
        <v>94125.972254318302</v>
      </c>
      <c r="N52" s="13">
        <f t="shared" si="0"/>
        <v>23610.384927847394</v>
      </c>
    </row>
    <row r="53" spans="1:14" x14ac:dyDescent="0.25">
      <c r="A53" s="12" t="s">
        <v>43</v>
      </c>
      <c r="B53">
        <v>2038</v>
      </c>
      <c r="C53">
        <v>9262038</v>
      </c>
      <c r="D53" t="s">
        <v>44</v>
      </c>
      <c r="E53" s="28">
        <v>717147.27970343153</v>
      </c>
      <c r="F53" s="62">
        <v>51208.31222777861</v>
      </c>
      <c r="G53" s="12">
        <v>61096.305510489226</v>
      </c>
      <c r="H53" s="13">
        <f t="shared" si="1"/>
        <v>9887.9932827106168</v>
      </c>
      <c r="I53" s="12">
        <v>56933.086467235618</v>
      </c>
      <c r="J53" s="13">
        <f t="shared" si="2"/>
        <v>5724.7742394570087</v>
      </c>
      <c r="K53" s="12">
        <v>77110.406517198644</v>
      </c>
      <c r="L53" s="13">
        <f t="shared" si="3"/>
        <v>25902.094289420034</v>
      </c>
      <c r="M53" s="12">
        <v>67032.717681010516</v>
      </c>
      <c r="N53" s="13">
        <f t="shared" si="0"/>
        <v>15824.405453231906</v>
      </c>
    </row>
    <row r="54" spans="1:14" x14ac:dyDescent="0.25">
      <c r="A54" s="12" t="s">
        <v>647</v>
      </c>
      <c r="B54">
        <v>3312</v>
      </c>
      <c r="C54">
        <v>9263312</v>
      </c>
      <c r="D54" t="s">
        <v>648</v>
      </c>
      <c r="E54" s="28">
        <v>454818.42736780923</v>
      </c>
      <c r="F54" s="62">
        <v>27046.965199918297</v>
      </c>
      <c r="G54" s="12">
        <v>32793.346403724376</v>
      </c>
      <c r="H54" s="13">
        <f t="shared" si="1"/>
        <v>5746.3812038060787</v>
      </c>
      <c r="I54" s="12">
        <v>28048.944807647807</v>
      </c>
      <c r="J54" s="13">
        <f t="shared" si="2"/>
        <v>1001.9796077295105</v>
      </c>
      <c r="K54" s="12">
        <v>42196.207069955213</v>
      </c>
      <c r="L54" s="13">
        <f t="shared" si="3"/>
        <v>15149.241870036916</v>
      </c>
      <c r="M54" s="12">
        <v>31058.643034379671</v>
      </c>
      <c r="N54" s="13">
        <f t="shared" si="0"/>
        <v>4011.677834461374</v>
      </c>
    </row>
    <row r="55" spans="1:14" x14ac:dyDescent="0.25">
      <c r="A55" s="12" t="s">
        <v>197</v>
      </c>
      <c r="B55">
        <v>2415</v>
      </c>
      <c r="C55">
        <v>9262415</v>
      </c>
      <c r="D55" t="s">
        <v>199</v>
      </c>
      <c r="E55" s="28">
        <v>933987.5</v>
      </c>
      <c r="F55" s="62">
        <v>50864.628086434001</v>
      </c>
      <c r="G55" s="12">
        <v>61738.88436551924</v>
      </c>
      <c r="H55" s="13">
        <f t="shared" si="1"/>
        <v>10874.256279085239</v>
      </c>
      <c r="I55" s="12">
        <v>61166.117884072533</v>
      </c>
      <c r="J55" s="13">
        <f t="shared" si="2"/>
        <v>10301.489797638533</v>
      </c>
      <c r="K55" s="12">
        <v>79571.036495109816</v>
      </c>
      <c r="L55" s="13">
        <f t="shared" si="3"/>
        <v>28706.408408675816</v>
      </c>
      <c r="M55" s="12">
        <v>70137.082919314169</v>
      </c>
      <c r="N55" s="13">
        <f t="shared" si="0"/>
        <v>19272.454832880168</v>
      </c>
    </row>
    <row r="56" spans="1:14" x14ac:dyDescent="0.25">
      <c r="A56" s="12" t="s">
        <v>501</v>
      </c>
      <c r="B56">
        <v>2183</v>
      </c>
      <c r="C56">
        <v>9262183</v>
      </c>
      <c r="D56" t="s">
        <v>502</v>
      </c>
      <c r="E56" s="28">
        <v>307995.22075154161</v>
      </c>
      <c r="F56" s="62">
        <v>16900.777600033307</v>
      </c>
      <c r="G56" s="12">
        <v>20483.708466627439</v>
      </c>
      <c r="H56" s="13">
        <f t="shared" si="1"/>
        <v>3582.9308665941317</v>
      </c>
      <c r="I56" s="12">
        <v>13472.921934204303</v>
      </c>
      <c r="J56" s="13">
        <f t="shared" si="2"/>
        <v>-3427.8556658290036</v>
      </c>
      <c r="K56" s="12">
        <v>26330.872506705069</v>
      </c>
      <c r="L56" s="13">
        <f t="shared" si="3"/>
        <v>9430.0949066717621</v>
      </c>
      <c r="M56" s="12">
        <v>14608.05201367761</v>
      </c>
      <c r="N56" s="13">
        <f t="shared" si="0"/>
        <v>-2292.7255863556966</v>
      </c>
    </row>
    <row r="57" spans="1:14" x14ac:dyDescent="0.25">
      <c r="A57" s="12" t="s">
        <v>357</v>
      </c>
      <c r="B57">
        <v>2043</v>
      </c>
      <c r="C57">
        <v>9262043</v>
      </c>
      <c r="D57" t="s">
        <v>359</v>
      </c>
      <c r="E57" s="28">
        <v>2486559.2878831197</v>
      </c>
      <c r="F57" s="62">
        <v>192647.61077904378</v>
      </c>
      <c r="G57" s="12">
        <v>227906.25873266807</v>
      </c>
      <c r="H57" s="13">
        <f t="shared" si="1"/>
        <v>35258.647953624284</v>
      </c>
      <c r="I57" s="12">
        <v>219353.20866348199</v>
      </c>
      <c r="J57" s="13">
        <f t="shared" si="2"/>
        <v>26705.597884438204</v>
      </c>
      <c r="K57" s="12">
        <v>284375.74724912347</v>
      </c>
      <c r="L57" s="13">
        <f t="shared" si="3"/>
        <v>91728.136470079684</v>
      </c>
      <c r="M57" s="12">
        <v>283020.75246073573</v>
      </c>
      <c r="N57" s="13">
        <f t="shared" si="0"/>
        <v>90373.141681691952</v>
      </c>
    </row>
    <row r="58" spans="1:14" x14ac:dyDescent="0.25">
      <c r="A58" s="12" t="s">
        <v>315</v>
      </c>
      <c r="B58">
        <v>3431</v>
      </c>
      <c r="C58">
        <v>9263431</v>
      </c>
      <c r="D58" t="s">
        <v>316</v>
      </c>
      <c r="E58" s="28">
        <v>2693867.3537017219</v>
      </c>
      <c r="F58" s="62">
        <v>166754.56476253609</v>
      </c>
      <c r="G58" s="12">
        <v>203372.44419098401</v>
      </c>
      <c r="H58" s="13">
        <f t="shared" si="1"/>
        <v>36617.879428447923</v>
      </c>
      <c r="I58" s="12">
        <v>236032.12671569112</v>
      </c>
      <c r="J58" s="13">
        <f t="shared" si="2"/>
        <v>69277.561953155033</v>
      </c>
      <c r="K58" s="12">
        <v>263938.20903541811</v>
      </c>
      <c r="L58" s="13">
        <f t="shared" si="3"/>
        <v>97183.644272882026</v>
      </c>
      <c r="M58" s="12">
        <v>261166.05295070104</v>
      </c>
      <c r="N58" s="13">
        <f t="shared" si="0"/>
        <v>94411.488188164949</v>
      </c>
    </row>
    <row r="59" spans="1:14" x14ac:dyDescent="0.25">
      <c r="A59" s="12" t="s">
        <v>657</v>
      </c>
      <c r="B59">
        <v>3376</v>
      </c>
      <c r="C59">
        <v>9263376</v>
      </c>
      <c r="D59" t="s">
        <v>658</v>
      </c>
      <c r="E59" s="28">
        <v>1416983.6301686487</v>
      </c>
      <c r="F59" s="62">
        <v>116572.2667666707</v>
      </c>
      <c r="G59" s="12">
        <v>140275.33999526032</v>
      </c>
      <c r="H59" s="13">
        <f t="shared" si="1"/>
        <v>23703.073228589623</v>
      </c>
      <c r="I59" s="12">
        <v>146440.12473784722</v>
      </c>
      <c r="J59" s="13">
        <f t="shared" si="2"/>
        <v>29867.85797117652</v>
      </c>
      <c r="K59" s="12">
        <v>178947.89200360398</v>
      </c>
      <c r="L59" s="13">
        <f t="shared" si="3"/>
        <v>62375.62523693328</v>
      </c>
      <c r="M59" s="12">
        <v>173248.29298339528</v>
      </c>
      <c r="N59" s="13">
        <f t="shared" si="0"/>
        <v>56676.026216724582</v>
      </c>
    </row>
    <row r="60" spans="1:14" x14ac:dyDescent="0.25">
      <c r="A60" s="12" t="s">
        <v>282</v>
      </c>
      <c r="B60">
        <v>3313</v>
      </c>
      <c r="C60">
        <v>9263313</v>
      </c>
      <c r="D60" t="s">
        <v>283</v>
      </c>
      <c r="E60" s="28">
        <v>2082278.3999999999</v>
      </c>
      <c r="F60" s="62">
        <v>131825.27521731114</v>
      </c>
      <c r="G60" s="12">
        <v>154354.47364960532</v>
      </c>
      <c r="H60" s="13">
        <f t="shared" si="1"/>
        <v>22529.198432294186</v>
      </c>
      <c r="I60" s="12">
        <v>143581.2872245218</v>
      </c>
      <c r="J60" s="13">
        <f t="shared" si="2"/>
        <v>11756.012007210666</v>
      </c>
      <c r="K60" s="12">
        <v>190156.97021400701</v>
      </c>
      <c r="L60" s="13">
        <f t="shared" si="3"/>
        <v>58331.694996695878</v>
      </c>
      <c r="M60" s="12">
        <v>183650.93296724305</v>
      </c>
      <c r="N60" s="13">
        <f t="shared" si="0"/>
        <v>51825.65774993191</v>
      </c>
    </row>
    <row r="61" spans="1:14" x14ac:dyDescent="0.25">
      <c r="A61" s="12" t="s">
        <v>135</v>
      </c>
      <c r="B61">
        <v>2259</v>
      </c>
      <c r="C61">
        <v>9262259</v>
      </c>
      <c r="D61" t="s">
        <v>136</v>
      </c>
      <c r="E61" s="28">
        <v>809889.29770814383</v>
      </c>
      <c r="F61" s="62">
        <v>77436.372455150209</v>
      </c>
      <c r="G61" s="12">
        <v>90518.382490762771</v>
      </c>
      <c r="H61" s="13">
        <f t="shared" si="1"/>
        <v>13082.010035612562</v>
      </c>
      <c r="I61" s="12">
        <v>82644.118943295092</v>
      </c>
      <c r="J61" s="13">
        <f t="shared" si="2"/>
        <v>5207.7464881448832</v>
      </c>
      <c r="K61" s="12">
        <v>111311.60693039688</v>
      </c>
      <c r="L61" s="13">
        <f t="shared" si="3"/>
        <v>33875.234475246674</v>
      </c>
      <c r="M61" s="12">
        <v>101517.17204906676</v>
      </c>
      <c r="N61" s="13">
        <f t="shared" si="0"/>
        <v>24080.799593916556</v>
      </c>
    </row>
    <row r="62" spans="1:14" x14ac:dyDescent="0.25">
      <c r="A62" s="12" t="s">
        <v>360</v>
      </c>
      <c r="B62">
        <v>2045</v>
      </c>
      <c r="C62">
        <v>9262045</v>
      </c>
      <c r="D62" t="s">
        <v>361</v>
      </c>
      <c r="E62" s="28">
        <v>1269626.8232269913</v>
      </c>
      <c r="F62" s="62">
        <v>106041.34330953492</v>
      </c>
      <c r="G62" s="12">
        <v>123329.77626463163</v>
      </c>
      <c r="H62" s="13">
        <f t="shared" si="1"/>
        <v>17288.432955096709</v>
      </c>
      <c r="I62" s="12">
        <v>111821.69569348227</v>
      </c>
      <c r="J62" s="13">
        <f t="shared" si="2"/>
        <v>5780.3523839473492</v>
      </c>
      <c r="K62" s="12">
        <v>150607.91888065907</v>
      </c>
      <c r="L62" s="13">
        <f t="shared" si="3"/>
        <v>44566.575571124151</v>
      </c>
      <c r="M62" s="12">
        <v>142014.99020136389</v>
      </c>
      <c r="N62" s="13">
        <f t="shared" si="0"/>
        <v>35973.646891828976</v>
      </c>
    </row>
    <row r="63" spans="1:14" x14ac:dyDescent="0.25">
      <c r="A63" s="12" t="s">
        <v>250</v>
      </c>
      <c r="B63">
        <v>3100</v>
      </c>
      <c r="C63">
        <v>9263100</v>
      </c>
      <c r="D63" t="s">
        <v>251</v>
      </c>
      <c r="E63" s="28">
        <v>612464.18177355523</v>
      </c>
      <c r="F63" s="62">
        <v>42324.748653297138</v>
      </c>
      <c r="G63" s="12">
        <v>50615.901506770322</v>
      </c>
      <c r="H63" s="13">
        <f t="shared" si="1"/>
        <v>8291.1528534731842</v>
      </c>
      <c r="I63" s="12">
        <v>45947.696459477011</v>
      </c>
      <c r="J63" s="13">
        <f t="shared" si="2"/>
        <v>3622.9478061798727</v>
      </c>
      <c r="K63" s="12">
        <v>64038.536579866297</v>
      </c>
      <c r="L63" s="13">
        <f t="shared" si="3"/>
        <v>21713.787926569159</v>
      </c>
      <c r="M63" s="12">
        <v>53510.631417691096</v>
      </c>
      <c r="N63" s="13">
        <f t="shared" si="0"/>
        <v>11185.882764393958</v>
      </c>
    </row>
    <row r="64" spans="1:14" x14ac:dyDescent="0.25">
      <c r="A64" s="12" t="s">
        <v>27</v>
      </c>
      <c r="B64">
        <v>2028</v>
      </c>
      <c r="C64">
        <v>9262028</v>
      </c>
      <c r="D64" t="s">
        <v>29</v>
      </c>
      <c r="E64" s="28">
        <v>893051.34407891007</v>
      </c>
      <c r="F64" s="62">
        <v>79825.368001194409</v>
      </c>
      <c r="G64" s="12">
        <v>94426.992698083428</v>
      </c>
      <c r="H64" s="13">
        <f t="shared" si="1"/>
        <v>14601.624696889019</v>
      </c>
      <c r="I64" s="12">
        <v>91066.335864963854</v>
      </c>
      <c r="J64" s="13">
        <f t="shared" si="2"/>
        <v>11240.967863769445</v>
      </c>
      <c r="K64" s="12">
        <v>117918.60841977211</v>
      </c>
      <c r="L64" s="13">
        <f t="shared" si="3"/>
        <v>38093.240418577698</v>
      </c>
      <c r="M64" s="12">
        <v>108776.6672391578</v>
      </c>
      <c r="N64" s="13">
        <f t="shared" si="0"/>
        <v>28951.299237963394</v>
      </c>
    </row>
    <row r="65" spans="1:14" x14ac:dyDescent="0.25">
      <c r="A65" s="12" t="s">
        <v>641</v>
      </c>
      <c r="B65">
        <v>3125</v>
      </c>
      <c r="C65">
        <v>9263125</v>
      </c>
      <c r="D65" t="s">
        <v>642</v>
      </c>
      <c r="E65" s="28">
        <v>886026.84429259098</v>
      </c>
      <c r="F65" s="62">
        <v>52378.41156002519</v>
      </c>
      <c r="G65" s="12">
        <v>63224.058094762928</v>
      </c>
      <c r="H65" s="13">
        <f t="shared" si="1"/>
        <v>10845.646534737738</v>
      </c>
      <c r="I65" s="12">
        <v>61664.273849357654</v>
      </c>
      <c r="J65" s="13">
        <f t="shared" si="2"/>
        <v>9285.8622893324646</v>
      </c>
      <c r="K65" s="12">
        <v>80954.947692424132</v>
      </c>
      <c r="L65" s="13">
        <f t="shared" si="3"/>
        <v>28576.536132398942</v>
      </c>
      <c r="M65" s="12">
        <v>71423.327184040827</v>
      </c>
      <c r="N65" s="13">
        <f t="shared" si="0"/>
        <v>19044.915624015637</v>
      </c>
    </row>
    <row r="66" spans="1:14" x14ac:dyDescent="0.25">
      <c r="A66" s="12" t="s">
        <v>368</v>
      </c>
      <c r="B66">
        <v>2049</v>
      </c>
      <c r="C66">
        <v>9262049</v>
      </c>
      <c r="D66" t="s">
        <v>369</v>
      </c>
      <c r="E66" s="28">
        <v>614540.26194242958</v>
      </c>
      <c r="F66" s="62">
        <v>48742.503099424561</v>
      </c>
      <c r="G66" s="12">
        <v>58141.305687235879</v>
      </c>
      <c r="H66" s="13">
        <f t="shared" si="1"/>
        <v>9398.8025878113185</v>
      </c>
      <c r="I66" s="12">
        <v>54300.43094874081</v>
      </c>
      <c r="J66" s="13">
        <f t="shared" si="2"/>
        <v>5557.9278493162492</v>
      </c>
      <c r="K66" s="12">
        <v>73377.803912236457</v>
      </c>
      <c r="L66" s="13">
        <f t="shared" si="3"/>
        <v>24635.300812811896</v>
      </c>
      <c r="M66" s="12">
        <v>63025.126909026396</v>
      </c>
      <c r="N66" s="13">
        <f t="shared" si="0"/>
        <v>14282.623809601835</v>
      </c>
    </row>
    <row r="67" spans="1:14" x14ac:dyDescent="0.25">
      <c r="A67" s="12" t="s">
        <v>516</v>
      </c>
      <c r="B67">
        <v>2197</v>
      </c>
      <c r="C67">
        <v>9262197</v>
      </c>
      <c r="D67" t="s">
        <v>517</v>
      </c>
      <c r="E67" s="28">
        <v>1013301.4491185154</v>
      </c>
      <c r="F67" s="62">
        <v>88878.020372432555</v>
      </c>
      <c r="G67" s="12">
        <v>105624.71269029673</v>
      </c>
      <c r="H67" s="13">
        <f t="shared" si="1"/>
        <v>16746.692317864174</v>
      </c>
      <c r="I67" s="12">
        <v>106365.58154904343</v>
      </c>
      <c r="J67" s="13">
        <f t="shared" si="2"/>
        <v>17487.561176610878</v>
      </c>
      <c r="K67" s="12">
        <v>132739.56394019953</v>
      </c>
      <c r="L67" s="13">
        <f t="shared" si="3"/>
        <v>43861.543567766974</v>
      </c>
      <c r="M67" s="12">
        <v>124013.18749862761</v>
      </c>
      <c r="N67" s="13">
        <f t="shared" si="0"/>
        <v>35135.167126195054</v>
      </c>
    </row>
    <row r="68" spans="1:14" x14ac:dyDescent="0.25">
      <c r="A68" s="12" t="s">
        <v>377</v>
      </c>
      <c r="B68">
        <v>2054</v>
      </c>
      <c r="C68">
        <v>9262054</v>
      </c>
      <c r="D68" t="s">
        <v>378</v>
      </c>
      <c r="E68" s="28">
        <v>422871.96098950598</v>
      </c>
      <c r="F68" s="62">
        <v>26180.431608324136</v>
      </c>
      <c r="G68" s="12">
        <v>31121.244209571229</v>
      </c>
      <c r="H68" s="13">
        <f t="shared" si="1"/>
        <v>4940.812601247093</v>
      </c>
      <c r="I68" s="12">
        <v>22611.663217649195</v>
      </c>
      <c r="J68" s="13">
        <f t="shared" si="2"/>
        <v>-3568.7683906749407</v>
      </c>
      <c r="K68" s="12">
        <v>39025.607168016148</v>
      </c>
      <c r="L68" s="13">
        <f t="shared" si="3"/>
        <v>12845.175559692012</v>
      </c>
      <c r="M68" s="12">
        <v>27726.825608135958</v>
      </c>
      <c r="N68" s="13">
        <f t="shared" si="0"/>
        <v>1546.3939998118221</v>
      </c>
    </row>
    <row r="69" spans="1:14" x14ac:dyDescent="0.25">
      <c r="A69" s="12" t="s">
        <v>690</v>
      </c>
      <c r="B69">
        <v>5217</v>
      </c>
      <c r="C69">
        <v>9265217</v>
      </c>
      <c r="D69" t="s">
        <v>691</v>
      </c>
      <c r="E69" s="28">
        <v>593485.03196633165</v>
      </c>
      <c r="F69" s="62">
        <v>44248.94549329509</v>
      </c>
      <c r="G69" s="12">
        <v>53419.473721187962</v>
      </c>
      <c r="H69" s="13">
        <f t="shared" si="1"/>
        <v>9170.5282278928717</v>
      </c>
      <c r="I69" s="12">
        <v>51760.213149101735</v>
      </c>
      <c r="J69" s="13">
        <f t="shared" si="2"/>
        <v>7511.2676558066451</v>
      </c>
      <c r="K69" s="12">
        <v>68405.288889403062</v>
      </c>
      <c r="L69" s="13">
        <f t="shared" si="3"/>
        <v>24156.343396107972</v>
      </c>
      <c r="M69" s="12">
        <v>58079.112034708378</v>
      </c>
      <c r="N69" s="13">
        <f t="shared" si="0"/>
        <v>13830.166541413288</v>
      </c>
    </row>
    <row r="70" spans="1:14" x14ac:dyDescent="0.25">
      <c r="A70" s="12" t="s">
        <v>375</v>
      </c>
      <c r="B70">
        <v>2053</v>
      </c>
      <c r="C70">
        <v>9262053</v>
      </c>
      <c r="D70" t="s">
        <v>376</v>
      </c>
      <c r="E70" s="28">
        <v>1845080.1258101624</v>
      </c>
      <c r="F70" s="62">
        <v>157643.58059471537</v>
      </c>
      <c r="G70" s="12">
        <v>183743.18370055858</v>
      </c>
      <c r="H70" s="13">
        <f t="shared" si="1"/>
        <v>26099.603105843213</v>
      </c>
      <c r="I70" s="12">
        <v>172909.34502855001</v>
      </c>
      <c r="J70" s="13">
        <f t="shared" si="2"/>
        <v>15265.764433834644</v>
      </c>
      <c r="K70" s="12">
        <v>224611.40751555574</v>
      </c>
      <c r="L70" s="13">
        <f t="shared" si="3"/>
        <v>66967.826920840365</v>
      </c>
      <c r="M70" s="12">
        <v>217883.91103987809</v>
      </c>
      <c r="N70" s="13">
        <f t="shared" si="0"/>
        <v>60240.330445162719</v>
      </c>
    </row>
    <row r="71" spans="1:14" x14ac:dyDescent="0.25">
      <c r="A71" s="12" t="s">
        <v>195</v>
      </c>
      <c r="B71">
        <v>2411</v>
      </c>
      <c r="C71">
        <v>9262411</v>
      </c>
      <c r="D71" t="s">
        <v>196</v>
      </c>
      <c r="E71" s="28">
        <v>2107782.9268754963</v>
      </c>
      <c r="F71" s="62">
        <v>206303.59512294986</v>
      </c>
      <c r="G71" s="12">
        <v>239763.53553988499</v>
      </c>
      <c r="H71" s="13">
        <f t="shared" si="1"/>
        <v>33459.940416935133</v>
      </c>
      <c r="I71" s="12">
        <v>228686.61008187174</v>
      </c>
      <c r="J71" s="13">
        <f t="shared" si="2"/>
        <v>22383.014958921878</v>
      </c>
      <c r="K71" s="12">
        <v>292450.80286316783</v>
      </c>
      <c r="L71" s="13">
        <f t="shared" si="3"/>
        <v>86147.207740217971</v>
      </c>
      <c r="M71" s="12">
        <v>287107.56763639173</v>
      </c>
      <c r="N71" s="13">
        <f t="shared" ref="N71:N134" si="4">M71-F71</f>
        <v>80803.97251344187</v>
      </c>
    </row>
    <row r="72" spans="1:14" x14ac:dyDescent="0.25">
      <c r="A72" s="12" t="s">
        <v>507</v>
      </c>
      <c r="B72">
        <v>2188</v>
      </c>
      <c r="C72">
        <v>9262188</v>
      </c>
      <c r="D72" t="s">
        <v>508</v>
      </c>
      <c r="E72" s="28">
        <v>1095066.0570454488</v>
      </c>
      <c r="F72" s="62">
        <v>93316.072024610403</v>
      </c>
      <c r="G72" s="12">
        <v>114117.6216368367</v>
      </c>
      <c r="H72" s="13">
        <f t="shared" ref="H72:H135" si="5">G72-F72</f>
        <v>20801.549612226299</v>
      </c>
      <c r="I72" s="12">
        <v>131095.99301730454</v>
      </c>
      <c r="J72" s="13">
        <f t="shared" ref="J72:J135" si="6">I72-F72</f>
        <v>37779.92099269414</v>
      </c>
      <c r="K72" s="12">
        <v>148606.62777001606</v>
      </c>
      <c r="L72" s="13">
        <f t="shared" ref="L72:L135" si="7">K72-F72</f>
        <v>55290.555745405654</v>
      </c>
      <c r="M72" s="12">
        <v>141159.57994775887</v>
      </c>
      <c r="N72" s="13">
        <f t="shared" si="4"/>
        <v>47843.507923148471</v>
      </c>
    </row>
    <row r="73" spans="1:14" x14ac:dyDescent="0.25">
      <c r="A73" s="12" t="s">
        <v>276</v>
      </c>
      <c r="B73">
        <v>3152</v>
      </c>
      <c r="C73">
        <v>9263152</v>
      </c>
      <c r="D73" t="s">
        <v>277</v>
      </c>
      <c r="E73" s="28">
        <v>1525126</v>
      </c>
      <c r="F73" s="62">
        <v>83027.874720574357</v>
      </c>
      <c r="G73" s="12">
        <v>101249.7062892839</v>
      </c>
      <c r="H73" s="13">
        <f t="shared" si="5"/>
        <v>18221.831568709546</v>
      </c>
      <c r="I73" s="12">
        <v>110200.41374903946</v>
      </c>
      <c r="J73" s="13">
        <f t="shared" si="6"/>
        <v>27172.539028465108</v>
      </c>
      <c r="K73" s="12">
        <v>131313.49443520512</v>
      </c>
      <c r="L73" s="13">
        <f t="shared" si="7"/>
        <v>48285.619714630768</v>
      </c>
      <c r="M73" s="12">
        <v>123949.00126937637</v>
      </c>
      <c r="N73" s="13">
        <f t="shared" si="4"/>
        <v>40921.126548802014</v>
      </c>
    </row>
    <row r="74" spans="1:14" x14ac:dyDescent="0.25">
      <c r="A74" s="12" t="s">
        <v>284</v>
      </c>
      <c r="B74">
        <v>3315</v>
      </c>
      <c r="C74">
        <v>9263315</v>
      </c>
      <c r="D74" t="s">
        <v>805</v>
      </c>
      <c r="E74" s="28">
        <v>482327.9943142737</v>
      </c>
      <c r="F74" s="62">
        <v>34050.23075360385</v>
      </c>
      <c r="G74" s="12">
        <v>40546.666927367878</v>
      </c>
      <c r="H74" s="13">
        <f t="shared" si="5"/>
        <v>6496.4361737640284</v>
      </c>
      <c r="I74" s="12">
        <v>33596.791953757704</v>
      </c>
      <c r="J74" s="13">
        <f t="shared" si="6"/>
        <v>-453.43879984614614</v>
      </c>
      <c r="K74" s="12">
        <v>50987.021559707675</v>
      </c>
      <c r="L74" s="13">
        <f t="shared" si="7"/>
        <v>16936.790806103825</v>
      </c>
      <c r="M74" s="12">
        <v>40015.052863727804</v>
      </c>
      <c r="N74" s="13">
        <f t="shared" si="4"/>
        <v>5964.8221101239542</v>
      </c>
    </row>
    <row r="75" spans="1:14" x14ac:dyDescent="0.25">
      <c r="A75" s="12" t="s">
        <v>323</v>
      </c>
      <c r="B75">
        <v>5205</v>
      </c>
      <c r="C75">
        <v>9265205</v>
      </c>
      <c r="D75" t="s">
        <v>806</v>
      </c>
      <c r="E75" s="28">
        <v>806171.63957382948</v>
      </c>
      <c r="F75" s="62">
        <v>74268.879209996448</v>
      </c>
      <c r="G75" s="12">
        <v>89526.357292989036</v>
      </c>
      <c r="H75" s="13">
        <f t="shared" si="5"/>
        <v>15257.478082992588</v>
      </c>
      <c r="I75" s="12">
        <v>94854.85127218414</v>
      </c>
      <c r="J75" s="13">
        <f t="shared" si="6"/>
        <v>20585.972062187691</v>
      </c>
      <c r="K75" s="12">
        <v>114441.91658654675</v>
      </c>
      <c r="L75" s="13">
        <f t="shared" si="7"/>
        <v>40173.037376550303</v>
      </c>
      <c r="M75" s="12">
        <v>105327.9301610727</v>
      </c>
      <c r="N75" s="13">
        <f t="shared" si="4"/>
        <v>31059.050951076249</v>
      </c>
    </row>
    <row r="76" spans="1:14" x14ac:dyDescent="0.25">
      <c r="A76" s="12" t="s">
        <v>438</v>
      </c>
      <c r="B76">
        <v>2109</v>
      </c>
      <c r="C76">
        <v>9262109</v>
      </c>
      <c r="D76" t="s">
        <v>439</v>
      </c>
      <c r="E76" s="28">
        <v>2003273.3056087135</v>
      </c>
      <c r="F76" s="62">
        <v>141273.27408100668</v>
      </c>
      <c r="G76" s="12">
        <v>167717.48694567897</v>
      </c>
      <c r="H76" s="13">
        <f t="shared" si="5"/>
        <v>26444.212864672299</v>
      </c>
      <c r="I76" s="12">
        <v>169843.51801997825</v>
      </c>
      <c r="J76" s="13">
        <f t="shared" si="6"/>
        <v>28570.243938971573</v>
      </c>
      <c r="K76" s="12">
        <v>210018.64060369896</v>
      </c>
      <c r="L76" s="13">
        <f t="shared" si="7"/>
        <v>68745.366522692289</v>
      </c>
      <c r="M76" s="12">
        <v>204041.82166903553</v>
      </c>
      <c r="N76" s="13">
        <f t="shared" si="4"/>
        <v>62768.547588028858</v>
      </c>
    </row>
    <row r="77" spans="1:14" x14ac:dyDescent="0.25">
      <c r="A77" s="12" t="s">
        <v>370</v>
      </c>
      <c r="B77">
        <v>2051</v>
      </c>
      <c r="C77">
        <v>9262051</v>
      </c>
      <c r="D77" t="s">
        <v>371</v>
      </c>
      <c r="E77" s="28">
        <v>521251.56197728671</v>
      </c>
      <c r="F77" s="62">
        <v>43135.412311159453</v>
      </c>
      <c r="G77" s="12">
        <v>51103.630270091322</v>
      </c>
      <c r="H77" s="13">
        <f t="shared" si="5"/>
        <v>7968.2179589318694</v>
      </c>
      <c r="I77" s="12">
        <v>44361.177037204121</v>
      </c>
      <c r="J77" s="13">
        <f t="shared" si="6"/>
        <v>1225.7647260446684</v>
      </c>
      <c r="K77" s="12">
        <v>63778.787585593294</v>
      </c>
      <c r="L77" s="13">
        <f t="shared" si="7"/>
        <v>20643.375274433842</v>
      </c>
      <c r="M77" s="12">
        <v>53002.08334785395</v>
      </c>
      <c r="N77" s="13">
        <f t="shared" si="4"/>
        <v>9866.6710366944972</v>
      </c>
    </row>
    <row r="78" spans="1:14" x14ac:dyDescent="0.25">
      <c r="A78" s="12" t="s">
        <v>586</v>
      </c>
      <c r="B78">
        <v>2358</v>
      </c>
      <c r="C78">
        <v>9262358</v>
      </c>
      <c r="D78" t="s">
        <v>587</v>
      </c>
      <c r="E78" s="28">
        <v>355134.72262627888</v>
      </c>
      <c r="F78" s="62">
        <v>24572.058457255222</v>
      </c>
      <c r="G78" s="12">
        <v>29408.006516049369</v>
      </c>
      <c r="H78" s="13">
        <f t="shared" si="5"/>
        <v>4835.9480587941471</v>
      </c>
      <c r="I78" s="12">
        <v>22254.353998943239</v>
      </c>
      <c r="J78" s="13">
        <f t="shared" si="6"/>
        <v>-2317.7044583119823</v>
      </c>
      <c r="K78" s="12">
        <v>37230.732774524506</v>
      </c>
      <c r="L78" s="13">
        <f t="shared" si="7"/>
        <v>12658.674317269284</v>
      </c>
      <c r="M78" s="12">
        <v>25822.809707674183</v>
      </c>
      <c r="N78" s="13">
        <f t="shared" si="4"/>
        <v>1250.7512504189617</v>
      </c>
    </row>
    <row r="79" spans="1:14" x14ac:dyDescent="0.25">
      <c r="A79" s="12" t="s">
        <v>334</v>
      </c>
      <c r="B79">
        <v>5216</v>
      </c>
      <c r="C79">
        <v>9265216</v>
      </c>
      <c r="D79" t="s">
        <v>335</v>
      </c>
      <c r="E79" s="28">
        <v>1002975.975546079</v>
      </c>
      <c r="F79" s="62">
        <v>55131.411781498231</v>
      </c>
      <c r="G79" s="12">
        <v>66465.402455628369</v>
      </c>
      <c r="H79" s="13">
        <f t="shared" si="5"/>
        <v>11333.990674130138</v>
      </c>
      <c r="I79" s="12">
        <v>63859.435627986968</v>
      </c>
      <c r="J79" s="13">
        <f t="shared" si="6"/>
        <v>8728.023846488737</v>
      </c>
      <c r="K79" s="12">
        <v>84891.328555928645</v>
      </c>
      <c r="L79" s="13">
        <f t="shared" si="7"/>
        <v>29759.916774430414</v>
      </c>
      <c r="M79" s="12">
        <v>75547.826996922915</v>
      </c>
      <c r="N79" s="13">
        <f t="shared" si="4"/>
        <v>20416.415215424684</v>
      </c>
    </row>
    <row r="80" spans="1:14" x14ac:dyDescent="0.25">
      <c r="A80" s="12" t="s">
        <v>181</v>
      </c>
      <c r="B80">
        <v>2367</v>
      </c>
      <c r="C80">
        <v>9262367</v>
      </c>
      <c r="D80" t="s">
        <v>182</v>
      </c>
      <c r="E80" s="28">
        <v>1615022</v>
      </c>
      <c r="F80" s="62">
        <v>77014.945971264868</v>
      </c>
      <c r="G80" s="12">
        <v>92383.801967279258</v>
      </c>
      <c r="H80" s="13">
        <f t="shared" si="5"/>
        <v>15368.85599601439</v>
      </c>
      <c r="I80" s="12">
        <v>89817.446920425384</v>
      </c>
      <c r="J80" s="13">
        <f t="shared" si="6"/>
        <v>12802.500949160516</v>
      </c>
      <c r="K80" s="12">
        <v>117213.48630168154</v>
      </c>
      <c r="L80" s="13">
        <f t="shared" si="7"/>
        <v>40198.540330416668</v>
      </c>
      <c r="M80" s="12">
        <v>109256.12699281058</v>
      </c>
      <c r="N80" s="13">
        <f t="shared" si="4"/>
        <v>32241.181021545708</v>
      </c>
    </row>
    <row r="81" spans="1:14" x14ac:dyDescent="0.25">
      <c r="A81" s="12" t="s">
        <v>202</v>
      </c>
      <c r="B81">
        <v>2417</v>
      </c>
      <c r="C81">
        <v>9262417</v>
      </c>
      <c r="D81" t="s">
        <v>203</v>
      </c>
      <c r="E81" s="28">
        <v>968777.29833840078</v>
      </c>
      <c r="F81" s="62">
        <v>55471.085106412218</v>
      </c>
      <c r="G81" s="12">
        <v>67599.751033266482</v>
      </c>
      <c r="H81" s="13">
        <f t="shared" si="5"/>
        <v>12128.665926854264</v>
      </c>
      <c r="I81" s="12">
        <v>69544.923263657634</v>
      </c>
      <c r="J81" s="13">
        <f t="shared" si="6"/>
        <v>14073.838157245416</v>
      </c>
      <c r="K81" s="12">
        <v>87582.316564101115</v>
      </c>
      <c r="L81" s="13">
        <f t="shared" si="7"/>
        <v>32111.231457688897</v>
      </c>
      <c r="M81" s="12">
        <v>78451.21642443075</v>
      </c>
      <c r="N81" s="13">
        <f t="shared" si="4"/>
        <v>22980.131318018532</v>
      </c>
    </row>
    <row r="82" spans="1:14" x14ac:dyDescent="0.25">
      <c r="A82" s="12" t="s">
        <v>639</v>
      </c>
      <c r="B82">
        <v>3123</v>
      </c>
      <c r="C82">
        <v>9263123</v>
      </c>
      <c r="D82" t="s">
        <v>640</v>
      </c>
      <c r="E82" s="28">
        <v>526860.24928188953</v>
      </c>
      <c r="F82" s="62">
        <v>46381.394871610173</v>
      </c>
      <c r="G82" s="12">
        <v>54654.960995204667</v>
      </c>
      <c r="H82" s="13">
        <f t="shared" si="5"/>
        <v>8273.5661235944935</v>
      </c>
      <c r="I82" s="12">
        <v>47839.540862791684</v>
      </c>
      <c r="J82" s="13">
        <f t="shared" si="6"/>
        <v>1458.1459911815109</v>
      </c>
      <c r="K82" s="12">
        <v>67910.983540979127</v>
      </c>
      <c r="L82" s="13">
        <f t="shared" si="7"/>
        <v>21529.588669368954</v>
      </c>
      <c r="M82" s="12">
        <v>57087.4290598199</v>
      </c>
      <c r="N82" s="13">
        <f t="shared" si="4"/>
        <v>10706.034188209727</v>
      </c>
    </row>
    <row r="83" spans="1:14" x14ac:dyDescent="0.25">
      <c r="A83" s="12" t="s">
        <v>606</v>
      </c>
      <c r="B83">
        <v>2414</v>
      </c>
      <c r="C83">
        <v>9262414</v>
      </c>
      <c r="D83" t="s">
        <v>607</v>
      </c>
      <c r="E83" s="28">
        <v>286575.87540560192</v>
      </c>
      <c r="F83" s="62">
        <v>15282.42877854938</v>
      </c>
      <c r="G83" s="12">
        <v>18497.707339571945</v>
      </c>
      <c r="H83" s="13">
        <f t="shared" si="5"/>
        <v>3215.2785610225656</v>
      </c>
      <c r="I83" s="12">
        <v>10953.235973782213</v>
      </c>
      <c r="J83" s="13">
        <f t="shared" si="6"/>
        <v>-4329.1928047671663</v>
      </c>
      <c r="K83" s="12">
        <v>23732.330751463036</v>
      </c>
      <c r="L83" s="13">
        <f t="shared" si="7"/>
        <v>8449.9019729136562</v>
      </c>
      <c r="M83" s="12">
        <v>11920.19863407429</v>
      </c>
      <c r="N83" s="13">
        <f t="shared" si="4"/>
        <v>-3362.2301444750901</v>
      </c>
    </row>
    <row r="84" spans="1:14" x14ac:dyDescent="0.25">
      <c r="A84" s="12" t="s">
        <v>621</v>
      </c>
      <c r="B84">
        <v>3026</v>
      </c>
      <c r="C84">
        <v>9263026</v>
      </c>
      <c r="D84" t="s">
        <v>622</v>
      </c>
      <c r="E84" s="28">
        <v>849173.81105016707</v>
      </c>
      <c r="F84" s="62">
        <v>53507.105820557706</v>
      </c>
      <c r="G84" s="12">
        <v>64686.464840301618</v>
      </c>
      <c r="H84" s="13">
        <f t="shared" si="5"/>
        <v>11179.359019743912</v>
      </c>
      <c r="I84" s="12">
        <v>63747.497476388009</v>
      </c>
      <c r="J84" s="13">
        <f t="shared" si="6"/>
        <v>10240.391655830303</v>
      </c>
      <c r="K84" s="12">
        <v>82958.065769316323</v>
      </c>
      <c r="L84" s="13">
        <f t="shared" si="7"/>
        <v>29450.959948758617</v>
      </c>
      <c r="M84" s="12">
        <v>73440.576641054635</v>
      </c>
      <c r="N84" s="13">
        <f t="shared" si="4"/>
        <v>19933.470820496928</v>
      </c>
    </row>
    <row r="85" spans="1:14" x14ac:dyDescent="0.25">
      <c r="A85" s="12" t="s">
        <v>211</v>
      </c>
      <c r="B85">
        <v>3027</v>
      </c>
      <c r="C85">
        <v>9263027</v>
      </c>
      <c r="D85" t="s">
        <v>212</v>
      </c>
      <c r="E85" s="28">
        <v>598975.63197936886</v>
      </c>
      <c r="F85" s="62">
        <v>33099.002378629608</v>
      </c>
      <c r="G85" s="12">
        <v>39698.520221971776</v>
      </c>
      <c r="H85" s="13">
        <f t="shared" si="5"/>
        <v>6599.5178433421679</v>
      </c>
      <c r="I85" s="12">
        <v>33219.896125284562</v>
      </c>
      <c r="J85" s="13">
        <f t="shared" si="6"/>
        <v>120.89374665495416</v>
      </c>
      <c r="K85" s="12">
        <v>50366.63806273308</v>
      </c>
      <c r="L85" s="13">
        <f t="shared" si="7"/>
        <v>17267.635684103472</v>
      </c>
      <c r="M85" s="12">
        <v>39579.28913275645</v>
      </c>
      <c r="N85" s="13">
        <f t="shared" si="4"/>
        <v>6480.2867541268424</v>
      </c>
    </row>
    <row r="86" spans="1:14" x14ac:dyDescent="0.25">
      <c r="A86" s="12" t="s">
        <v>485</v>
      </c>
      <c r="B86">
        <v>2165</v>
      </c>
      <c r="C86">
        <v>9262165</v>
      </c>
      <c r="D86" t="s">
        <v>486</v>
      </c>
      <c r="E86" s="28">
        <v>941684.36679416616</v>
      </c>
      <c r="F86" s="62">
        <v>51629.084347290001</v>
      </c>
      <c r="G86" s="12">
        <v>60945.18271116363</v>
      </c>
      <c r="H86" s="13">
        <f t="shared" si="5"/>
        <v>9316.0983638736288</v>
      </c>
      <c r="I86" s="12">
        <v>49771.503065765784</v>
      </c>
      <c r="J86" s="13">
        <f t="shared" si="6"/>
        <v>-1857.581281524217</v>
      </c>
      <c r="K86" s="12">
        <v>75723.182355925062</v>
      </c>
      <c r="L86" s="13">
        <f t="shared" si="7"/>
        <v>24094.098008635061</v>
      </c>
      <c r="M86" s="12">
        <v>65908.678110959343</v>
      </c>
      <c r="N86" s="13">
        <f t="shared" si="4"/>
        <v>14279.593763669342</v>
      </c>
    </row>
    <row r="87" spans="1:14" x14ac:dyDescent="0.25">
      <c r="A87" s="12" t="s">
        <v>213</v>
      </c>
      <c r="B87">
        <v>3028</v>
      </c>
      <c r="C87">
        <v>9263028</v>
      </c>
      <c r="D87" t="s">
        <v>214</v>
      </c>
      <c r="E87" s="28">
        <v>412754.5360403994</v>
      </c>
      <c r="F87" s="62">
        <v>24438.415651724044</v>
      </c>
      <c r="G87" s="12">
        <v>29365.239003658531</v>
      </c>
      <c r="H87" s="13">
        <f t="shared" si="5"/>
        <v>4926.8233519344867</v>
      </c>
      <c r="I87" s="12">
        <v>22387.31066845683</v>
      </c>
      <c r="J87" s="13">
        <f t="shared" si="6"/>
        <v>-2051.1049832672143</v>
      </c>
      <c r="K87" s="12">
        <v>37363.477808874421</v>
      </c>
      <c r="L87" s="13">
        <f t="shared" si="7"/>
        <v>12925.062157150376</v>
      </c>
      <c r="M87" s="12">
        <v>26065.513645358333</v>
      </c>
      <c r="N87" s="13">
        <f t="shared" si="4"/>
        <v>1627.0979936342883</v>
      </c>
    </row>
    <row r="88" spans="1:14" x14ac:dyDescent="0.25">
      <c r="A88" s="12" t="s">
        <v>594</v>
      </c>
      <c r="B88">
        <v>2393</v>
      </c>
      <c r="C88">
        <v>9262393</v>
      </c>
      <c r="D88" t="s">
        <v>595</v>
      </c>
      <c r="E88" s="28">
        <v>870960.18312689592</v>
      </c>
      <c r="F88" s="62">
        <v>69368.417487892701</v>
      </c>
      <c r="G88" s="12">
        <v>82157.331459155277</v>
      </c>
      <c r="H88" s="13">
        <f t="shared" si="5"/>
        <v>12788.913971262577</v>
      </c>
      <c r="I88" s="12">
        <v>77212.954855106713</v>
      </c>
      <c r="J88" s="13">
        <f t="shared" si="6"/>
        <v>7844.5373672140122</v>
      </c>
      <c r="K88" s="12">
        <v>102487.81489550865</v>
      </c>
      <c r="L88" s="13">
        <f t="shared" si="7"/>
        <v>33119.39740761595</v>
      </c>
      <c r="M88" s="12">
        <v>92952.062762078247</v>
      </c>
      <c r="N88" s="13">
        <f t="shared" si="4"/>
        <v>23583.645274185546</v>
      </c>
    </row>
    <row r="89" spans="1:14" x14ac:dyDescent="0.25">
      <c r="A89" s="12" t="s">
        <v>383</v>
      </c>
      <c r="B89">
        <v>2058</v>
      </c>
      <c r="C89">
        <v>9262058</v>
      </c>
      <c r="D89" t="s">
        <v>384</v>
      </c>
      <c r="E89" s="28">
        <v>1257925.5340623062</v>
      </c>
      <c r="F89" s="62">
        <v>105128.00007648402</v>
      </c>
      <c r="G89" s="12">
        <v>126114.13943993516</v>
      </c>
      <c r="H89" s="13">
        <f t="shared" si="5"/>
        <v>20986.139363451133</v>
      </c>
      <c r="I89" s="12">
        <v>133127.68205235634</v>
      </c>
      <c r="J89" s="13">
        <f t="shared" si="6"/>
        <v>27999.681975872314</v>
      </c>
      <c r="K89" s="12">
        <v>160110.99246931868</v>
      </c>
      <c r="L89" s="13">
        <f t="shared" si="7"/>
        <v>54982.992392834654</v>
      </c>
      <c r="M89" s="12">
        <v>152544.57918431167</v>
      </c>
      <c r="N89" s="13">
        <f t="shared" si="4"/>
        <v>47416.579107827652</v>
      </c>
    </row>
    <row r="90" spans="1:14" x14ac:dyDescent="0.25">
      <c r="A90" s="12" t="s">
        <v>215</v>
      </c>
      <c r="B90">
        <v>3030</v>
      </c>
      <c r="C90">
        <v>9263030</v>
      </c>
      <c r="D90" t="s">
        <v>216</v>
      </c>
      <c r="E90" s="28">
        <v>875627.9536520096</v>
      </c>
      <c r="F90" s="62">
        <v>55397.801674831571</v>
      </c>
      <c r="G90" s="12">
        <v>67497.651884288105</v>
      </c>
      <c r="H90" s="13">
        <f t="shared" si="5"/>
        <v>12099.850209456534</v>
      </c>
      <c r="I90" s="12">
        <v>70552.907729794111</v>
      </c>
      <c r="J90" s="13">
        <f t="shared" si="6"/>
        <v>15155.10605496254</v>
      </c>
      <c r="K90" s="12">
        <v>87443.523766460698</v>
      </c>
      <c r="L90" s="13">
        <f t="shared" si="7"/>
        <v>32045.722091629126</v>
      </c>
      <c r="M90" s="12">
        <v>78080.201742696823</v>
      </c>
      <c r="N90" s="13">
        <f t="shared" si="4"/>
        <v>22682.400067865252</v>
      </c>
    </row>
    <row r="91" spans="1:14" x14ac:dyDescent="0.25">
      <c r="A91" s="12" t="s">
        <v>389</v>
      </c>
      <c r="B91">
        <v>2061</v>
      </c>
      <c r="C91">
        <v>9262061</v>
      </c>
      <c r="D91" t="s">
        <v>391</v>
      </c>
      <c r="E91" s="28">
        <v>558090.89379668015</v>
      </c>
      <c r="F91" s="62">
        <v>31906.271703270679</v>
      </c>
      <c r="G91" s="12">
        <v>38653.578278058114</v>
      </c>
      <c r="H91" s="13">
        <f t="shared" si="5"/>
        <v>6747.3065747874352</v>
      </c>
      <c r="I91" s="12">
        <v>33962.238292964568</v>
      </c>
      <c r="J91" s="13">
        <f t="shared" si="6"/>
        <v>2055.9665896938895</v>
      </c>
      <c r="K91" s="12">
        <v>49694.102123117103</v>
      </c>
      <c r="L91" s="13">
        <f t="shared" si="7"/>
        <v>17787.830419846425</v>
      </c>
      <c r="M91" s="12">
        <v>39149.820021444153</v>
      </c>
      <c r="N91" s="13">
        <f t="shared" si="4"/>
        <v>7243.5483181734744</v>
      </c>
    </row>
    <row r="92" spans="1:14" x14ac:dyDescent="0.25">
      <c r="A92" s="12" t="s">
        <v>252</v>
      </c>
      <c r="B92">
        <v>3119</v>
      </c>
      <c r="C92">
        <v>9263119</v>
      </c>
      <c r="D92" t="s">
        <v>253</v>
      </c>
      <c r="E92" s="28">
        <v>418051.82695441967</v>
      </c>
      <c r="F92" s="62">
        <v>26964.200128615939</v>
      </c>
      <c r="G92" s="12">
        <v>32728.280555690875</v>
      </c>
      <c r="H92" s="13">
        <f t="shared" si="5"/>
        <v>5764.0804270749359</v>
      </c>
      <c r="I92" s="12">
        <v>27543.11222810563</v>
      </c>
      <c r="J92" s="13">
        <f t="shared" si="6"/>
        <v>578.91209948969117</v>
      </c>
      <c r="K92" s="12">
        <v>42164.015461890005</v>
      </c>
      <c r="L92" s="13">
        <f t="shared" si="7"/>
        <v>15199.815333274066</v>
      </c>
      <c r="M92" s="12">
        <v>31595.170318206496</v>
      </c>
      <c r="N92" s="13">
        <f t="shared" si="4"/>
        <v>4630.9701895905564</v>
      </c>
    </row>
    <row r="93" spans="1:14" x14ac:dyDescent="0.25">
      <c r="A93" s="12" t="s">
        <v>661</v>
      </c>
      <c r="B93">
        <v>3380</v>
      </c>
      <c r="C93">
        <v>9263380</v>
      </c>
      <c r="D93" t="s">
        <v>662</v>
      </c>
      <c r="E93" s="28">
        <v>416837.74084096891</v>
      </c>
      <c r="F93" s="62">
        <v>21899.333869190614</v>
      </c>
      <c r="G93" s="12">
        <v>26375.152800606167</v>
      </c>
      <c r="H93" s="13">
        <f t="shared" si="5"/>
        <v>4475.8189314155534</v>
      </c>
      <c r="I93" s="12">
        <v>19250.61095716809</v>
      </c>
      <c r="J93" s="13">
        <f t="shared" si="6"/>
        <v>-2648.7229120225238</v>
      </c>
      <c r="K93" s="12">
        <v>33636.83531160948</v>
      </c>
      <c r="L93" s="13">
        <f t="shared" si="7"/>
        <v>11737.501442418867</v>
      </c>
      <c r="M93" s="12">
        <v>22222.036711436573</v>
      </c>
      <c r="N93" s="13">
        <f t="shared" si="4"/>
        <v>322.70284224595889</v>
      </c>
    </row>
    <row r="94" spans="1:14" x14ac:dyDescent="0.25">
      <c r="A94" s="12" t="s">
        <v>285</v>
      </c>
      <c r="B94">
        <v>3322</v>
      </c>
      <c r="C94">
        <v>9263322</v>
      </c>
      <c r="D94" t="s">
        <v>286</v>
      </c>
      <c r="E94" s="28">
        <v>553874.23398020642</v>
      </c>
      <c r="F94" s="62">
        <v>48427.119151906722</v>
      </c>
      <c r="G94" s="12">
        <v>59188.650162207145</v>
      </c>
      <c r="H94" s="13">
        <f t="shared" si="5"/>
        <v>10761.531010300423</v>
      </c>
      <c r="I94" s="12">
        <v>62717.394202199066</v>
      </c>
      <c r="J94" s="13">
        <f t="shared" si="6"/>
        <v>14290.275050292345</v>
      </c>
      <c r="K94" s="12">
        <v>76995.895348854014</v>
      </c>
      <c r="L94" s="13">
        <f t="shared" si="7"/>
        <v>28568.776196947292</v>
      </c>
      <c r="M94" s="12">
        <v>66933.312579436533</v>
      </c>
      <c r="N94" s="13">
        <f t="shared" si="4"/>
        <v>18506.193427529812</v>
      </c>
    </row>
    <row r="95" spans="1:14" x14ac:dyDescent="0.25">
      <c r="A95" s="12" t="s">
        <v>392</v>
      </c>
      <c r="B95">
        <v>2062</v>
      </c>
      <c r="C95">
        <v>9262062</v>
      </c>
      <c r="D95" t="s">
        <v>393</v>
      </c>
      <c r="E95" s="28">
        <v>496533.16477487143</v>
      </c>
      <c r="F95" s="62">
        <v>22642.216168051109</v>
      </c>
      <c r="G95" s="12">
        <v>27403.177369108758</v>
      </c>
      <c r="H95" s="13">
        <f t="shared" si="5"/>
        <v>4760.9612010576493</v>
      </c>
      <c r="I95" s="12">
        <v>20711.808965382254</v>
      </c>
      <c r="J95" s="13">
        <f t="shared" si="6"/>
        <v>-1930.4072026688555</v>
      </c>
      <c r="K95" s="12">
        <v>35165.628357947353</v>
      </c>
      <c r="L95" s="13">
        <f t="shared" si="7"/>
        <v>12523.412189896244</v>
      </c>
      <c r="M95" s="12">
        <v>23920.33688685279</v>
      </c>
      <c r="N95" s="13">
        <f t="shared" si="4"/>
        <v>1278.1207188016815</v>
      </c>
    </row>
    <row r="96" spans="1:14" x14ac:dyDescent="0.25">
      <c r="A96" s="12" t="s">
        <v>47</v>
      </c>
      <c r="B96">
        <v>2064</v>
      </c>
      <c r="C96">
        <v>9262064</v>
      </c>
      <c r="D96" t="s">
        <v>48</v>
      </c>
      <c r="E96" s="28">
        <v>695662.44329350628</v>
      </c>
      <c r="F96" s="62">
        <v>33358.288242171773</v>
      </c>
      <c r="G96" s="12">
        <v>40478.515190536971</v>
      </c>
      <c r="H96" s="13">
        <f t="shared" si="5"/>
        <v>7120.226948365198</v>
      </c>
      <c r="I96" s="12">
        <v>35235.446596614973</v>
      </c>
      <c r="J96" s="13">
        <f t="shared" si="6"/>
        <v>1877.1583544431996</v>
      </c>
      <c r="K96" s="12">
        <v>52107.957109153445</v>
      </c>
      <c r="L96" s="13">
        <f t="shared" si="7"/>
        <v>18749.668866981672</v>
      </c>
      <c r="M96" s="12">
        <v>41649.274320915123</v>
      </c>
      <c r="N96" s="13">
        <f t="shared" si="4"/>
        <v>8290.9860787433499</v>
      </c>
    </row>
    <row r="97" spans="1:14" x14ac:dyDescent="0.25">
      <c r="A97" s="12" t="s">
        <v>49</v>
      </c>
      <c r="B97">
        <v>2065</v>
      </c>
      <c r="C97">
        <v>9262065</v>
      </c>
      <c r="D97" t="s">
        <v>50</v>
      </c>
      <c r="E97" s="28">
        <v>420736.92669443949</v>
      </c>
      <c r="F97" s="62">
        <v>25850.325362209824</v>
      </c>
      <c r="G97" s="12">
        <v>31327.240361831398</v>
      </c>
      <c r="H97" s="13">
        <f t="shared" si="5"/>
        <v>5476.9149996215747</v>
      </c>
      <c r="I97" s="12">
        <v>26145.680429650994</v>
      </c>
      <c r="J97" s="13">
        <f t="shared" si="6"/>
        <v>295.35506744117083</v>
      </c>
      <c r="K97" s="12">
        <v>40281.120679440013</v>
      </c>
      <c r="L97" s="13">
        <f t="shared" si="7"/>
        <v>14430.79531723019</v>
      </c>
      <c r="M97" s="12">
        <v>29090.41226986517</v>
      </c>
      <c r="N97" s="13">
        <f t="shared" si="4"/>
        <v>3240.0869076553463</v>
      </c>
    </row>
    <row r="98" spans="1:14" x14ac:dyDescent="0.25">
      <c r="A98" s="12" t="s">
        <v>557</v>
      </c>
      <c r="B98">
        <v>2242</v>
      </c>
      <c r="C98">
        <v>9262242</v>
      </c>
      <c r="D98" t="s">
        <v>558</v>
      </c>
      <c r="E98" s="28">
        <v>485252.45441048086</v>
      </c>
      <c r="F98" s="62">
        <v>29893.299885707045</v>
      </c>
      <c r="G98" s="12">
        <v>36393.251462049528</v>
      </c>
      <c r="H98" s="13">
        <f t="shared" si="5"/>
        <v>6499.9515763424824</v>
      </c>
      <c r="I98" s="12">
        <v>33085.161876739272</v>
      </c>
      <c r="J98" s="13">
        <f t="shared" si="6"/>
        <v>3191.8619910322268</v>
      </c>
      <c r="K98" s="12">
        <v>47084.057804727418</v>
      </c>
      <c r="L98" s="13">
        <f t="shared" si="7"/>
        <v>17190.757919020372</v>
      </c>
      <c r="M98" s="12">
        <v>36154.217276796728</v>
      </c>
      <c r="N98" s="13">
        <f t="shared" si="4"/>
        <v>6260.9173910896825</v>
      </c>
    </row>
    <row r="99" spans="1:14" x14ac:dyDescent="0.25">
      <c r="A99" s="12" t="s">
        <v>397</v>
      </c>
      <c r="B99">
        <v>2067</v>
      </c>
      <c r="C99">
        <v>9262067</v>
      </c>
      <c r="D99" t="s">
        <v>399</v>
      </c>
      <c r="E99" s="28">
        <v>475207.03315987572</v>
      </c>
      <c r="F99" s="62">
        <v>29120.854967470819</v>
      </c>
      <c r="G99" s="12">
        <v>35450.531815666196</v>
      </c>
      <c r="H99" s="13">
        <f t="shared" si="5"/>
        <v>6329.6768481953768</v>
      </c>
      <c r="I99" s="12">
        <v>31975.315755063351</v>
      </c>
      <c r="J99" s="13">
        <f t="shared" si="6"/>
        <v>2854.4607875925321</v>
      </c>
      <c r="K99" s="12">
        <v>45860.109892262903</v>
      </c>
      <c r="L99" s="13">
        <f t="shared" si="7"/>
        <v>16739.254924792083</v>
      </c>
      <c r="M99" s="12">
        <v>34876.203735939576</v>
      </c>
      <c r="N99" s="13">
        <f t="shared" si="4"/>
        <v>5755.348768468757</v>
      </c>
    </row>
    <row r="100" spans="1:14" x14ac:dyDescent="0.25">
      <c r="A100" s="12" t="s">
        <v>633</v>
      </c>
      <c r="B100">
        <v>3106</v>
      </c>
      <c r="C100">
        <v>9263106</v>
      </c>
      <c r="D100" t="s">
        <v>634</v>
      </c>
      <c r="E100" s="28">
        <v>799379.96105217328</v>
      </c>
      <c r="F100" s="62">
        <v>55160.012801999103</v>
      </c>
      <c r="G100" s="12">
        <v>67021.907413349167</v>
      </c>
      <c r="H100" s="13">
        <f t="shared" si="5"/>
        <v>11861.894611350064</v>
      </c>
      <c r="I100" s="12">
        <v>69051.948443160858</v>
      </c>
      <c r="J100" s="13">
        <f t="shared" si="6"/>
        <v>13891.935641161755</v>
      </c>
      <c r="K100" s="12">
        <v>86522.280083466831</v>
      </c>
      <c r="L100" s="13">
        <f t="shared" si="7"/>
        <v>31362.267281467728</v>
      </c>
      <c r="M100" s="12">
        <v>77017.728963125031</v>
      </c>
      <c r="N100" s="13">
        <f t="shared" si="4"/>
        <v>21857.716161125929</v>
      </c>
    </row>
    <row r="101" spans="1:14" x14ac:dyDescent="0.25">
      <c r="A101" s="12" t="s">
        <v>668</v>
      </c>
      <c r="B101">
        <v>3396</v>
      </c>
      <c r="C101">
        <v>9263396</v>
      </c>
      <c r="D101" t="s">
        <v>669</v>
      </c>
      <c r="E101" s="28">
        <v>386782.1749691423</v>
      </c>
      <c r="F101" s="62">
        <v>25596.984048596532</v>
      </c>
      <c r="G101" s="12">
        <v>30845.336608285434</v>
      </c>
      <c r="H101" s="13">
        <f t="shared" si="5"/>
        <v>5248.3525596889012</v>
      </c>
      <c r="I101" s="12">
        <v>23992.712310826188</v>
      </c>
      <c r="J101" s="13">
        <f t="shared" si="6"/>
        <v>-1604.2717377703448</v>
      </c>
      <c r="K101" s="12">
        <v>39366.660733889599</v>
      </c>
      <c r="L101" s="13">
        <f t="shared" si="7"/>
        <v>13769.676685293067</v>
      </c>
      <c r="M101" s="12">
        <v>28103.444823550311</v>
      </c>
      <c r="N101" s="13">
        <f t="shared" si="4"/>
        <v>2506.460774953779</v>
      </c>
    </row>
    <row r="102" spans="1:14" x14ac:dyDescent="0.25">
      <c r="A102" s="12" t="s">
        <v>649</v>
      </c>
      <c r="B102">
        <v>3327</v>
      </c>
      <c r="C102">
        <v>9263327</v>
      </c>
      <c r="D102" t="s">
        <v>650</v>
      </c>
      <c r="E102" s="28">
        <v>387271.47513964988</v>
      </c>
      <c r="F102" s="62">
        <v>24584.179970722162</v>
      </c>
      <c r="G102" s="12">
        <v>29854.341786661396</v>
      </c>
      <c r="H102" s="13">
        <f t="shared" si="5"/>
        <v>5270.1618159392347</v>
      </c>
      <c r="I102" s="12">
        <v>23738.964468678019</v>
      </c>
      <c r="J102" s="13">
        <f t="shared" si="6"/>
        <v>-845.21550204414234</v>
      </c>
      <c r="K102" s="12">
        <v>38468.325519212274</v>
      </c>
      <c r="L102" s="13">
        <f t="shared" si="7"/>
        <v>13884.145548490113</v>
      </c>
      <c r="M102" s="12">
        <v>27167.865450715781</v>
      </c>
      <c r="N102" s="13">
        <f t="shared" si="4"/>
        <v>2583.6854799936191</v>
      </c>
    </row>
    <row r="103" spans="1:14" x14ac:dyDescent="0.25">
      <c r="A103" s="12" t="s">
        <v>402</v>
      </c>
      <c r="B103">
        <v>2069</v>
      </c>
      <c r="C103">
        <v>9262069</v>
      </c>
      <c r="D103" t="s">
        <v>403</v>
      </c>
      <c r="E103" s="28">
        <v>428175.5116315505</v>
      </c>
      <c r="F103" s="62">
        <v>27163.029139345465</v>
      </c>
      <c r="G103" s="12">
        <v>32885.584403286419</v>
      </c>
      <c r="H103" s="13">
        <f t="shared" si="5"/>
        <v>5722.5552639409543</v>
      </c>
      <c r="I103" s="12">
        <v>27486.752230143884</v>
      </c>
      <c r="J103" s="13">
        <f t="shared" si="6"/>
        <v>323.72309079841943</v>
      </c>
      <c r="K103" s="12">
        <v>42224.343234059808</v>
      </c>
      <c r="L103" s="13">
        <f t="shared" si="7"/>
        <v>15061.314094714344</v>
      </c>
      <c r="M103" s="12">
        <v>31019.543825806151</v>
      </c>
      <c r="N103" s="13">
        <f t="shared" si="4"/>
        <v>3856.5146864606868</v>
      </c>
    </row>
    <row r="104" spans="1:14" x14ac:dyDescent="0.25">
      <c r="A104" s="12" t="s">
        <v>51</v>
      </c>
      <c r="B104">
        <v>2070</v>
      </c>
      <c r="C104">
        <v>9262070</v>
      </c>
      <c r="D104" t="s">
        <v>52</v>
      </c>
      <c r="E104" s="28">
        <v>847044.58907911251</v>
      </c>
      <c r="F104" s="62">
        <v>49492.247216944997</v>
      </c>
      <c r="G104" s="12">
        <v>59972.415546728291</v>
      </c>
      <c r="H104" s="13">
        <f t="shared" si="5"/>
        <v>10480.168329783293</v>
      </c>
      <c r="I104" s="12">
        <v>59060.177673772116</v>
      </c>
      <c r="J104" s="13">
        <f t="shared" si="6"/>
        <v>9567.9304568271182</v>
      </c>
      <c r="K104" s="12">
        <v>77158.092007380023</v>
      </c>
      <c r="L104" s="13">
        <f t="shared" si="7"/>
        <v>27665.844790435025</v>
      </c>
      <c r="M104" s="12">
        <v>67525.451339657186</v>
      </c>
      <c r="N104" s="13">
        <f t="shared" si="4"/>
        <v>18033.204122712188</v>
      </c>
    </row>
    <row r="105" spans="1:14" x14ac:dyDescent="0.25">
      <c r="A105" s="12" t="s">
        <v>260</v>
      </c>
      <c r="B105">
        <v>3127</v>
      </c>
      <c r="C105">
        <v>9263127</v>
      </c>
      <c r="D105" t="s">
        <v>261</v>
      </c>
      <c r="E105" s="28">
        <v>457487.2983209021</v>
      </c>
      <c r="F105" s="62">
        <v>30540.574139469034</v>
      </c>
      <c r="G105" s="12">
        <v>36931.546771774993</v>
      </c>
      <c r="H105" s="13">
        <f t="shared" si="5"/>
        <v>6390.9726323059585</v>
      </c>
      <c r="I105" s="12">
        <v>32834.186677708218</v>
      </c>
      <c r="J105" s="13">
        <f t="shared" si="6"/>
        <v>2293.6125382391838</v>
      </c>
      <c r="K105" s="12">
        <v>47393.736962811643</v>
      </c>
      <c r="L105" s="13">
        <f t="shared" si="7"/>
        <v>16853.162823342609</v>
      </c>
      <c r="M105" s="12">
        <v>36361.700513086376</v>
      </c>
      <c r="N105" s="13">
        <f t="shared" si="4"/>
        <v>5821.1263736173423</v>
      </c>
    </row>
    <row r="106" spans="1:14" x14ac:dyDescent="0.25">
      <c r="A106" s="12" t="s">
        <v>297</v>
      </c>
      <c r="B106">
        <v>3404</v>
      </c>
      <c r="C106">
        <v>9263404</v>
      </c>
      <c r="D106" t="s">
        <v>298</v>
      </c>
      <c r="E106" s="28">
        <v>854432.39470365131</v>
      </c>
      <c r="F106" s="62">
        <v>58238.227633739589</v>
      </c>
      <c r="G106" s="12">
        <v>70210.602019909042</v>
      </c>
      <c r="H106" s="13">
        <f t="shared" si="5"/>
        <v>11972.374386169453</v>
      </c>
      <c r="I106" s="12">
        <v>70564.885577207519</v>
      </c>
      <c r="J106" s="13">
        <f t="shared" si="6"/>
        <v>12326.65794346793</v>
      </c>
      <c r="K106" s="12">
        <v>89788.37813433964</v>
      </c>
      <c r="L106" s="13">
        <f t="shared" si="7"/>
        <v>31550.150500600052</v>
      </c>
      <c r="M106" s="12">
        <v>80295.045034951327</v>
      </c>
      <c r="N106" s="13">
        <f t="shared" si="4"/>
        <v>22056.817401211738</v>
      </c>
    </row>
    <row r="107" spans="1:14" x14ac:dyDescent="0.25">
      <c r="A107" s="12" t="s">
        <v>674</v>
      </c>
      <c r="B107">
        <v>3407</v>
      </c>
      <c r="C107">
        <v>9263407</v>
      </c>
      <c r="D107" t="s">
        <v>675</v>
      </c>
      <c r="E107" s="28">
        <v>494318.48227598361</v>
      </c>
      <c r="F107" s="62">
        <v>34770.062903497186</v>
      </c>
      <c r="G107" s="12">
        <v>42415.397665238379</v>
      </c>
      <c r="H107" s="13">
        <f t="shared" si="5"/>
        <v>7645.3347617411928</v>
      </c>
      <c r="I107" s="12">
        <v>41346.271796261179</v>
      </c>
      <c r="J107" s="13">
        <f t="shared" si="6"/>
        <v>6576.2088927639925</v>
      </c>
      <c r="K107" s="12">
        <v>55032.254018388398</v>
      </c>
      <c r="L107" s="13">
        <f t="shared" si="7"/>
        <v>20262.191114891211</v>
      </c>
      <c r="M107" s="12">
        <v>44289.201631932716</v>
      </c>
      <c r="N107" s="13">
        <f t="shared" si="4"/>
        <v>9519.1387284355296</v>
      </c>
    </row>
    <row r="108" spans="1:14" x14ac:dyDescent="0.25">
      <c r="A108" s="12" t="s">
        <v>582</v>
      </c>
      <c r="B108">
        <v>2353</v>
      </c>
      <c r="C108">
        <v>9262353</v>
      </c>
      <c r="D108" t="s">
        <v>583</v>
      </c>
      <c r="E108" s="28">
        <v>2310557.0178224165</v>
      </c>
      <c r="F108" s="62">
        <v>197922.84146299021</v>
      </c>
      <c r="G108" s="12">
        <v>232806.29085084976</v>
      </c>
      <c r="H108" s="13">
        <f t="shared" si="5"/>
        <v>34883.449387859553</v>
      </c>
      <c r="I108" s="12">
        <v>197047.67124290499</v>
      </c>
      <c r="J108" s="13">
        <f t="shared" si="6"/>
        <v>-875.17022008521599</v>
      </c>
      <c r="K108" s="12">
        <v>287545.46672916017</v>
      </c>
      <c r="L108" s="13">
        <f t="shared" si="7"/>
        <v>89622.625266169955</v>
      </c>
      <c r="M108" s="12">
        <v>285097.22715195216</v>
      </c>
      <c r="N108" s="13">
        <f t="shared" si="4"/>
        <v>87174.385688961949</v>
      </c>
    </row>
    <row r="109" spans="1:14" x14ac:dyDescent="0.25">
      <c r="A109" s="12" t="s">
        <v>420</v>
      </c>
      <c r="B109">
        <v>2090</v>
      </c>
      <c r="C109">
        <v>9262090</v>
      </c>
      <c r="D109" t="s">
        <v>421</v>
      </c>
      <c r="E109" s="28">
        <v>1025735.7568130367</v>
      </c>
      <c r="F109" s="62">
        <v>108517.53214064574</v>
      </c>
      <c r="G109" s="12">
        <v>131254.01627956206</v>
      </c>
      <c r="H109" s="13">
        <f t="shared" si="5"/>
        <v>22736.484138916319</v>
      </c>
      <c r="I109" s="12">
        <v>107034.15842225839</v>
      </c>
      <c r="J109" s="13">
        <f t="shared" si="6"/>
        <v>-1483.3737183873454</v>
      </c>
      <c r="K109" s="12">
        <v>167852.73570932244</v>
      </c>
      <c r="L109" s="13">
        <f t="shared" si="7"/>
        <v>59335.203568676705</v>
      </c>
      <c r="M109" s="12">
        <v>166619.93390413199</v>
      </c>
      <c r="N109" s="13">
        <f t="shared" si="4"/>
        <v>58102.401763486254</v>
      </c>
    </row>
    <row r="110" spans="1:14" x14ac:dyDescent="0.25">
      <c r="A110" s="12" t="s">
        <v>467</v>
      </c>
      <c r="B110">
        <v>2149</v>
      </c>
      <c r="C110">
        <v>9262149</v>
      </c>
      <c r="D110" t="s">
        <v>468</v>
      </c>
      <c r="E110" s="28">
        <v>1643104.497880745</v>
      </c>
      <c r="F110" s="62">
        <v>192261.65211308195</v>
      </c>
      <c r="G110" s="12">
        <v>232596.1530171507</v>
      </c>
      <c r="H110" s="13">
        <f t="shared" si="5"/>
        <v>40334.500904068758</v>
      </c>
      <c r="I110" s="12">
        <v>204332.69669090596</v>
      </c>
      <c r="J110" s="13">
        <f t="shared" si="6"/>
        <v>12071.04457782401</v>
      </c>
      <c r="K110" s="12">
        <v>297184.51528160623</v>
      </c>
      <c r="L110" s="13">
        <f t="shared" si="7"/>
        <v>104922.86316852429</v>
      </c>
      <c r="M110" s="12">
        <v>300561.45180366281</v>
      </c>
      <c r="N110" s="13">
        <f t="shared" si="4"/>
        <v>108299.79969058087</v>
      </c>
    </row>
    <row r="111" spans="1:14" x14ac:dyDescent="0.25">
      <c r="A111" s="12" t="s">
        <v>353</v>
      </c>
      <c r="B111">
        <v>2027</v>
      </c>
      <c r="C111">
        <v>9262027</v>
      </c>
      <c r="D111" t="s">
        <v>354</v>
      </c>
      <c r="E111" s="28">
        <v>2143408.560946363</v>
      </c>
      <c r="F111" s="62">
        <v>216052.06691593703</v>
      </c>
      <c r="G111" s="12">
        <v>261089.69134877526</v>
      </c>
      <c r="H111" s="13">
        <f t="shared" si="5"/>
        <v>45037.624432838231</v>
      </c>
      <c r="I111" s="12">
        <v>233988.90197761252</v>
      </c>
      <c r="J111" s="13">
        <f t="shared" si="6"/>
        <v>17936.835061675491</v>
      </c>
      <c r="K111" s="12">
        <v>334094.3615669728</v>
      </c>
      <c r="L111" s="13">
        <f t="shared" si="7"/>
        <v>118042.29465103577</v>
      </c>
      <c r="M111" s="12">
        <v>382855.74584323063</v>
      </c>
      <c r="N111" s="13">
        <f t="shared" si="4"/>
        <v>166803.6789272936</v>
      </c>
    </row>
    <row r="112" spans="1:14" x14ac:dyDescent="0.25">
      <c r="A112" s="12" t="s">
        <v>366</v>
      </c>
      <c r="B112">
        <v>2048</v>
      </c>
      <c r="C112">
        <v>9262048</v>
      </c>
      <c r="D112" t="s">
        <v>367</v>
      </c>
      <c r="E112" s="28">
        <v>1800761.4719389137</v>
      </c>
      <c r="F112" s="62">
        <v>181535.56611104144</v>
      </c>
      <c r="G112" s="12">
        <v>217663.49741462088</v>
      </c>
      <c r="H112" s="13">
        <f t="shared" si="5"/>
        <v>36127.931303579448</v>
      </c>
      <c r="I112" s="12">
        <v>179679.99172312944</v>
      </c>
      <c r="J112" s="13">
        <f t="shared" si="6"/>
        <v>-1855.5743879119982</v>
      </c>
      <c r="K112" s="12">
        <v>275033.77390371007</v>
      </c>
      <c r="L112" s="13">
        <f t="shared" si="7"/>
        <v>93498.207792668632</v>
      </c>
      <c r="M112" s="12">
        <v>272876.76138334908</v>
      </c>
      <c r="N112" s="13">
        <f t="shared" si="4"/>
        <v>91341.195272307639</v>
      </c>
    </row>
    <row r="113" spans="1:14" x14ac:dyDescent="0.25">
      <c r="A113" s="12" t="s">
        <v>175</v>
      </c>
      <c r="B113">
        <v>2346</v>
      </c>
      <c r="C113">
        <v>9262346</v>
      </c>
      <c r="D113" t="s">
        <v>176</v>
      </c>
      <c r="E113" s="28">
        <v>1961461.2344719381</v>
      </c>
      <c r="F113" s="62">
        <v>215082.22237598454</v>
      </c>
      <c r="G113" s="12">
        <v>257201.737850876</v>
      </c>
      <c r="H113" s="13">
        <f t="shared" si="5"/>
        <v>42119.515474891465</v>
      </c>
      <c r="I113" s="12">
        <v>229418.6534148709</v>
      </c>
      <c r="J113" s="13">
        <f t="shared" si="6"/>
        <v>14336.431038886367</v>
      </c>
      <c r="K113" s="12">
        <v>324351.72520585312</v>
      </c>
      <c r="L113" s="13">
        <f t="shared" si="7"/>
        <v>109269.50282986858</v>
      </c>
      <c r="M113" s="12">
        <v>346861.13422042481</v>
      </c>
      <c r="N113" s="13">
        <f t="shared" si="4"/>
        <v>131778.91184444027</v>
      </c>
    </row>
    <row r="114" spans="1:14" x14ac:dyDescent="0.25">
      <c r="A114" s="12" t="s">
        <v>584</v>
      </c>
      <c r="B114">
        <v>2354</v>
      </c>
      <c r="C114">
        <v>9262354</v>
      </c>
      <c r="D114" t="s">
        <v>585</v>
      </c>
      <c r="E114" s="28">
        <v>2282282.553947858</v>
      </c>
      <c r="F114" s="62">
        <v>286862.14216452063</v>
      </c>
      <c r="G114" s="12">
        <v>344834.46473845118</v>
      </c>
      <c r="H114" s="13">
        <f t="shared" si="5"/>
        <v>57972.322573930549</v>
      </c>
      <c r="I114" s="12">
        <v>318658.38553075428</v>
      </c>
      <c r="J114" s="13">
        <f t="shared" si="6"/>
        <v>31796.243366233655</v>
      </c>
      <c r="K114" s="12">
        <v>437451.24529728357</v>
      </c>
      <c r="L114" s="13">
        <f t="shared" si="7"/>
        <v>150589.10313276295</v>
      </c>
      <c r="M114" s="12">
        <v>443042.52739139972</v>
      </c>
      <c r="N114" s="13">
        <f t="shared" si="4"/>
        <v>156180.38522687909</v>
      </c>
    </row>
    <row r="115" spans="1:14" x14ac:dyDescent="0.25">
      <c r="A115" s="12" t="s">
        <v>430</v>
      </c>
      <c r="B115">
        <v>2098</v>
      </c>
      <c r="C115">
        <v>9262098</v>
      </c>
      <c r="D115" t="s">
        <v>431</v>
      </c>
      <c r="E115" s="28">
        <v>2219713.9941523443</v>
      </c>
      <c r="F115" s="62">
        <v>260436.8426245483</v>
      </c>
      <c r="G115" s="12">
        <v>313940.92975194304</v>
      </c>
      <c r="H115" s="13">
        <f t="shared" si="5"/>
        <v>53504.087127394741</v>
      </c>
      <c r="I115" s="12">
        <v>285566.8043730557</v>
      </c>
      <c r="J115" s="13">
        <f t="shared" si="6"/>
        <v>25129.961748507398</v>
      </c>
      <c r="K115" s="12">
        <v>399779.22685398703</v>
      </c>
      <c r="L115" s="13">
        <f t="shared" si="7"/>
        <v>139342.38422943873</v>
      </c>
      <c r="M115" s="12">
        <v>404452.9452261281</v>
      </c>
      <c r="N115" s="13">
        <f t="shared" si="4"/>
        <v>144016.1026015798</v>
      </c>
    </row>
    <row r="116" spans="1:14" x14ac:dyDescent="0.25">
      <c r="A116" s="12" t="s">
        <v>266</v>
      </c>
      <c r="B116">
        <v>3136</v>
      </c>
      <c r="C116">
        <v>9263136</v>
      </c>
      <c r="D116" t="s">
        <v>267</v>
      </c>
      <c r="E116" s="28">
        <v>2311172.0937518487</v>
      </c>
      <c r="F116" s="62">
        <v>209516.18152242209</v>
      </c>
      <c r="G116" s="12">
        <v>252501.08547328744</v>
      </c>
      <c r="H116" s="13">
        <f t="shared" si="5"/>
        <v>42984.903950865351</v>
      </c>
      <c r="I116" s="12">
        <v>200478.96410283854</v>
      </c>
      <c r="J116" s="13">
        <f t="shared" si="6"/>
        <v>-9037.2174195835541</v>
      </c>
      <c r="K116" s="12">
        <v>321252.48549088935</v>
      </c>
      <c r="L116" s="13">
        <f t="shared" si="7"/>
        <v>111736.30396846725</v>
      </c>
      <c r="M116" s="12">
        <v>346163.4528574252</v>
      </c>
      <c r="N116" s="13">
        <f t="shared" si="4"/>
        <v>136647.27133500311</v>
      </c>
    </row>
    <row r="117" spans="1:14" x14ac:dyDescent="0.25">
      <c r="A117" s="12" t="s">
        <v>173</v>
      </c>
      <c r="B117">
        <v>2344</v>
      </c>
      <c r="C117">
        <v>9262344</v>
      </c>
      <c r="D117" t="s">
        <v>174</v>
      </c>
      <c r="E117" s="28">
        <v>1307118.4632530559</v>
      </c>
      <c r="F117" s="62">
        <v>142061.06967594053</v>
      </c>
      <c r="G117" s="12">
        <v>172110.63570878346</v>
      </c>
      <c r="H117" s="13">
        <f t="shared" si="5"/>
        <v>30049.566032842937</v>
      </c>
      <c r="I117" s="12">
        <v>159484.63978629961</v>
      </c>
      <c r="J117" s="13">
        <f t="shared" si="6"/>
        <v>17423.570110359084</v>
      </c>
      <c r="K117" s="12">
        <v>221046.79312981601</v>
      </c>
      <c r="L117" s="13">
        <f t="shared" si="7"/>
        <v>78985.723453875486</v>
      </c>
      <c r="M117" s="12">
        <v>242814.76340714615</v>
      </c>
      <c r="N117" s="13">
        <f t="shared" si="4"/>
        <v>100753.69373120563</v>
      </c>
    </row>
    <row r="118" spans="1:14" x14ac:dyDescent="0.25">
      <c r="A118" s="12" t="s">
        <v>672</v>
      </c>
      <c r="B118">
        <v>3403</v>
      </c>
      <c r="C118">
        <v>9263403</v>
      </c>
      <c r="D118" t="s">
        <v>673</v>
      </c>
      <c r="E118" s="28">
        <v>1093247.9191415436</v>
      </c>
      <c r="F118" s="62">
        <v>112507.06708834514</v>
      </c>
      <c r="G118" s="12">
        <v>135389.68932359558</v>
      </c>
      <c r="H118" s="13">
        <f t="shared" si="5"/>
        <v>22882.622235250441</v>
      </c>
      <c r="I118" s="12">
        <v>113517.7130720412</v>
      </c>
      <c r="J118" s="13">
        <f t="shared" si="6"/>
        <v>1010.6459836960566</v>
      </c>
      <c r="K118" s="12">
        <v>171970.99736438208</v>
      </c>
      <c r="L118" s="13">
        <f t="shared" si="7"/>
        <v>59463.930276036946</v>
      </c>
      <c r="M118" s="12">
        <v>166311.23249755413</v>
      </c>
      <c r="N118" s="13">
        <f t="shared" si="4"/>
        <v>53804.165409208988</v>
      </c>
    </row>
    <row r="119" spans="1:14" x14ac:dyDescent="0.25">
      <c r="A119" s="12" t="s">
        <v>418</v>
      </c>
      <c r="B119">
        <v>2088</v>
      </c>
      <c r="C119">
        <v>9262088</v>
      </c>
      <c r="D119" t="s">
        <v>419</v>
      </c>
      <c r="E119" s="28">
        <v>1096634.6717591863</v>
      </c>
      <c r="F119" s="62">
        <v>115766.38111655093</v>
      </c>
      <c r="G119" s="12">
        <v>136603.89749796732</v>
      </c>
      <c r="H119" s="13">
        <f t="shared" si="5"/>
        <v>20837.516381416397</v>
      </c>
      <c r="I119" s="12">
        <v>114608.62470942458</v>
      </c>
      <c r="J119" s="13">
        <f t="shared" si="6"/>
        <v>-1157.7564071263478</v>
      </c>
      <c r="K119" s="12">
        <v>169341.56893313263</v>
      </c>
      <c r="L119" s="13">
        <f t="shared" si="7"/>
        <v>53575.187816581703</v>
      </c>
      <c r="M119" s="12">
        <v>161092.40683194678</v>
      </c>
      <c r="N119" s="13">
        <f t="shared" si="4"/>
        <v>45326.025715395852</v>
      </c>
    </row>
    <row r="120" spans="1:14" x14ac:dyDescent="0.25">
      <c r="A120" s="12" t="s">
        <v>580</v>
      </c>
      <c r="B120">
        <v>2338</v>
      </c>
      <c r="C120">
        <v>9262338</v>
      </c>
      <c r="D120" t="s">
        <v>581</v>
      </c>
      <c r="E120" s="28">
        <v>910392.05899481499</v>
      </c>
      <c r="F120" s="62">
        <v>99611.104652513124</v>
      </c>
      <c r="G120" s="12">
        <v>120407.51715065064</v>
      </c>
      <c r="H120" s="13">
        <f t="shared" si="5"/>
        <v>20796.412498137521</v>
      </c>
      <c r="I120" s="12">
        <v>101861.74196087838</v>
      </c>
      <c r="J120" s="13">
        <f t="shared" si="6"/>
        <v>2250.6373083652579</v>
      </c>
      <c r="K120" s="12">
        <v>153811.72002957348</v>
      </c>
      <c r="L120" s="13">
        <f t="shared" si="7"/>
        <v>54200.615377060356</v>
      </c>
      <c r="M120" s="12">
        <v>147632.86877394916</v>
      </c>
      <c r="N120" s="13">
        <f t="shared" si="4"/>
        <v>48021.764121436034</v>
      </c>
    </row>
    <row r="121" spans="1:14" x14ac:dyDescent="0.25">
      <c r="A121" s="12" t="s">
        <v>463</v>
      </c>
      <c r="B121">
        <v>2137</v>
      </c>
      <c r="C121">
        <v>9262137</v>
      </c>
      <c r="D121" t="s">
        <v>464</v>
      </c>
      <c r="E121" s="28">
        <v>1735426.4193345385</v>
      </c>
      <c r="F121" s="62">
        <v>161062.12119932764</v>
      </c>
      <c r="G121" s="12">
        <v>194248.51920564147</v>
      </c>
      <c r="H121" s="13">
        <f t="shared" si="5"/>
        <v>33186.39800631383</v>
      </c>
      <c r="I121" s="12">
        <v>163392.55968746025</v>
      </c>
      <c r="J121" s="13">
        <f t="shared" si="6"/>
        <v>2330.4384881326114</v>
      </c>
      <c r="K121" s="12">
        <v>247366.62256284262</v>
      </c>
      <c r="L121" s="13">
        <f t="shared" si="7"/>
        <v>86304.501363514981</v>
      </c>
      <c r="M121" s="12">
        <v>246760.22805831284</v>
      </c>
      <c r="N121" s="13">
        <f t="shared" si="4"/>
        <v>85698.106858985208</v>
      </c>
    </row>
    <row r="122" spans="1:14" x14ac:dyDescent="0.25">
      <c r="A122" s="12" t="s">
        <v>601</v>
      </c>
      <c r="B122">
        <v>2406</v>
      </c>
      <c r="C122">
        <v>9262406</v>
      </c>
      <c r="D122" t="s">
        <v>602</v>
      </c>
      <c r="E122" s="28">
        <v>1151863.3015280731</v>
      </c>
      <c r="F122" s="62">
        <v>129729.68615735219</v>
      </c>
      <c r="G122" s="12">
        <v>157201.35734149104</v>
      </c>
      <c r="H122" s="13">
        <f t="shared" si="5"/>
        <v>27471.671184138846</v>
      </c>
      <c r="I122" s="12">
        <v>138431.69839188136</v>
      </c>
      <c r="J122" s="13">
        <f t="shared" si="6"/>
        <v>8702.0122345291747</v>
      </c>
      <c r="K122" s="12">
        <v>201477.04582155912</v>
      </c>
      <c r="L122" s="13">
        <f t="shared" si="7"/>
        <v>71747.359664206931</v>
      </c>
      <c r="M122" s="12">
        <v>203169.44849482202</v>
      </c>
      <c r="N122" s="13">
        <f t="shared" si="4"/>
        <v>73439.762337469831</v>
      </c>
    </row>
    <row r="123" spans="1:14" x14ac:dyDescent="0.25">
      <c r="A123" s="12" t="s">
        <v>688</v>
      </c>
      <c r="B123">
        <v>5203</v>
      </c>
      <c r="C123">
        <v>9265203</v>
      </c>
      <c r="D123" t="s">
        <v>689</v>
      </c>
      <c r="E123" s="28">
        <v>838185.24445371446</v>
      </c>
      <c r="F123" s="62">
        <v>52239.196734042387</v>
      </c>
      <c r="G123" s="12">
        <v>62747.402220329088</v>
      </c>
      <c r="H123" s="13">
        <f t="shared" si="5"/>
        <v>10508.205486286701</v>
      </c>
      <c r="I123" s="12">
        <v>59914.690171352588</v>
      </c>
      <c r="J123" s="13">
        <f t="shared" si="6"/>
        <v>7675.4934373102005</v>
      </c>
      <c r="K123" s="12">
        <v>79859.231544905342</v>
      </c>
      <c r="L123" s="13">
        <f t="shared" si="7"/>
        <v>27620.034810862955</v>
      </c>
      <c r="M123" s="12">
        <v>70161.398048544186</v>
      </c>
      <c r="N123" s="13">
        <f t="shared" si="4"/>
        <v>17922.201314501799</v>
      </c>
    </row>
    <row r="124" spans="1:14" x14ac:dyDescent="0.25">
      <c r="A124" s="12" t="s">
        <v>317</v>
      </c>
      <c r="B124">
        <v>3433</v>
      </c>
      <c r="C124">
        <v>9263433</v>
      </c>
      <c r="D124" t="s">
        <v>318</v>
      </c>
      <c r="E124" s="28">
        <v>713838.71831358259</v>
      </c>
      <c r="F124" s="62">
        <v>51368.099272158295</v>
      </c>
      <c r="G124" s="12">
        <v>62152.191238258209</v>
      </c>
      <c r="H124" s="13">
        <f t="shared" si="5"/>
        <v>10784.091966099913</v>
      </c>
      <c r="I124" s="12">
        <v>62226.843112985196</v>
      </c>
      <c r="J124" s="13">
        <f t="shared" si="6"/>
        <v>10858.743840826901</v>
      </c>
      <c r="K124" s="12">
        <v>79812.218928786155</v>
      </c>
      <c r="L124" s="13">
        <f t="shared" si="7"/>
        <v>28444.11965662786</v>
      </c>
      <c r="M124" s="12">
        <v>70003.859959400448</v>
      </c>
      <c r="N124" s="13">
        <f t="shared" si="4"/>
        <v>18635.760687242153</v>
      </c>
    </row>
    <row r="125" spans="1:14" x14ac:dyDescent="0.25">
      <c r="A125" s="12" t="s">
        <v>220</v>
      </c>
      <c r="B125">
        <v>3041</v>
      </c>
      <c r="C125">
        <v>9263041</v>
      </c>
      <c r="D125" t="s">
        <v>221</v>
      </c>
      <c r="E125" s="28">
        <v>503413.71210442961</v>
      </c>
      <c r="F125" s="62">
        <v>32869.87148929447</v>
      </c>
      <c r="G125" s="12">
        <v>40053.680747052465</v>
      </c>
      <c r="H125" s="13">
        <f t="shared" si="5"/>
        <v>7183.8092577579955</v>
      </c>
      <c r="I125" s="12">
        <v>37746.982436382903</v>
      </c>
      <c r="J125" s="13">
        <f t="shared" si="6"/>
        <v>4877.110947088433</v>
      </c>
      <c r="K125" s="12">
        <v>51887.422065373175</v>
      </c>
      <c r="L125" s="13">
        <f t="shared" si="7"/>
        <v>19017.550576078705</v>
      </c>
      <c r="M125" s="12">
        <v>41121.547440117771</v>
      </c>
      <c r="N125" s="13">
        <f t="shared" si="4"/>
        <v>8251.6759508233008</v>
      </c>
    </row>
    <row r="126" spans="1:14" x14ac:dyDescent="0.25">
      <c r="A126" s="12" t="s">
        <v>217</v>
      </c>
      <c r="B126">
        <v>3037</v>
      </c>
      <c r="C126">
        <v>9263037</v>
      </c>
      <c r="D126" t="s">
        <v>798</v>
      </c>
      <c r="E126" s="28">
        <v>449493.97001418134</v>
      </c>
      <c r="F126" s="62">
        <v>28278.230755522294</v>
      </c>
      <c r="G126" s="12">
        <v>34277.076777278664</v>
      </c>
      <c r="H126" s="13">
        <f t="shared" si="5"/>
        <v>5998.8460217563697</v>
      </c>
      <c r="I126" s="12">
        <v>29948.366555420776</v>
      </c>
      <c r="J126" s="13">
        <f t="shared" si="6"/>
        <v>1670.1357998984822</v>
      </c>
      <c r="K126" s="12">
        <v>44098.867307900946</v>
      </c>
      <c r="L126" s="13">
        <f t="shared" si="7"/>
        <v>15820.636552378652</v>
      </c>
      <c r="M126" s="12">
        <v>32990.529062252717</v>
      </c>
      <c r="N126" s="13">
        <f t="shared" si="4"/>
        <v>4712.2983067304231</v>
      </c>
    </row>
    <row r="127" spans="1:14" x14ac:dyDescent="0.25">
      <c r="A127" s="12" t="s">
        <v>218</v>
      </c>
      <c r="B127">
        <v>3038</v>
      </c>
      <c r="C127">
        <v>9263038</v>
      </c>
      <c r="D127" t="s">
        <v>219</v>
      </c>
      <c r="E127" s="28">
        <v>302773.84688737383</v>
      </c>
      <c r="F127" s="62">
        <v>24057.653233676316</v>
      </c>
      <c r="G127" s="12">
        <v>29317.993562701493</v>
      </c>
      <c r="H127" s="13">
        <f t="shared" si="5"/>
        <v>5260.3403290251772</v>
      </c>
      <c r="I127" s="12">
        <v>25534.219546814325</v>
      </c>
      <c r="J127" s="13">
        <f t="shared" si="6"/>
        <v>1476.5663131380097</v>
      </c>
      <c r="K127" s="12">
        <v>37984.251721126966</v>
      </c>
      <c r="L127" s="13">
        <f t="shared" si="7"/>
        <v>13926.59848745065</v>
      </c>
      <c r="M127" s="12">
        <v>26543.224061901707</v>
      </c>
      <c r="N127" s="13">
        <f t="shared" si="4"/>
        <v>2485.5708282253909</v>
      </c>
    </row>
    <row r="128" spans="1:14" x14ac:dyDescent="0.25">
      <c r="A128" s="12" t="s">
        <v>264</v>
      </c>
      <c r="B128">
        <v>3133</v>
      </c>
      <c r="C128">
        <v>9263133</v>
      </c>
      <c r="D128" t="s">
        <v>265</v>
      </c>
      <c r="E128" s="28">
        <v>411247.44157607004</v>
      </c>
      <c r="F128" s="62">
        <v>37385.370121685839</v>
      </c>
      <c r="G128" s="12">
        <v>44521.456116997615</v>
      </c>
      <c r="H128" s="13">
        <f t="shared" si="5"/>
        <v>7136.0859953117761</v>
      </c>
      <c r="I128" s="12">
        <v>39520.764545108206</v>
      </c>
      <c r="J128" s="13">
        <f t="shared" si="6"/>
        <v>2135.3944234223673</v>
      </c>
      <c r="K128" s="12">
        <v>56076.499816314419</v>
      </c>
      <c r="L128" s="13">
        <f t="shared" si="7"/>
        <v>18691.12969462858</v>
      </c>
      <c r="M128" s="12">
        <v>44983.544755814619</v>
      </c>
      <c r="N128" s="13">
        <f t="shared" si="4"/>
        <v>7598.1746341287799</v>
      </c>
    </row>
    <row r="129" spans="1:15" x14ac:dyDescent="0.25">
      <c r="A129" s="12" t="s">
        <v>514</v>
      </c>
      <c r="B129">
        <v>2196</v>
      </c>
      <c r="C129">
        <v>9262196</v>
      </c>
      <c r="D129" t="s">
        <v>515</v>
      </c>
      <c r="E129" s="28">
        <v>434365.47803097032</v>
      </c>
      <c r="F129" s="62">
        <v>26331.379174368827</v>
      </c>
      <c r="G129" s="12">
        <v>31927.818883398646</v>
      </c>
      <c r="H129" s="13">
        <f t="shared" si="5"/>
        <v>5596.4397090298189</v>
      </c>
      <c r="I129" s="12">
        <v>26250.010509734115</v>
      </c>
      <c r="J129" s="13">
        <f t="shared" si="6"/>
        <v>-81.368664634712331</v>
      </c>
      <c r="K129" s="12">
        <v>41077.071231504975</v>
      </c>
      <c r="L129" s="13">
        <f t="shared" si="7"/>
        <v>14745.692057136148</v>
      </c>
      <c r="M129" s="12">
        <v>30057.11168380364</v>
      </c>
      <c r="N129" s="13">
        <f t="shared" si="4"/>
        <v>3725.7325094348125</v>
      </c>
    </row>
    <row r="130" spans="1:15" x14ac:dyDescent="0.25">
      <c r="A130" s="12" t="s">
        <v>686</v>
      </c>
      <c r="B130">
        <v>5201</v>
      </c>
      <c r="C130">
        <v>9265201</v>
      </c>
      <c r="D130" t="s">
        <v>687</v>
      </c>
      <c r="E130" s="28">
        <v>568213.62508284813</v>
      </c>
      <c r="F130" s="62">
        <v>36414.201027601666</v>
      </c>
      <c r="G130" s="12">
        <v>44237.241643184803</v>
      </c>
      <c r="H130" s="13">
        <f t="shared" si="5"/>
        <v>7823.040615583137</v>
      </c>
      <c r="I130" s="12">
        <v>41206.798611906961</v>
      </c>
      <c r="J130" s="13">
        <f t="shared" si="6"/>
        <v>4792.5975843052947</v>
      </c>
      <c r="K130" s="12">
        <v>57082.560337270188</v>
      </c>
      <c r="L130" s="13">
        <f t="shared" si="7"/>
        <v>20668.359309668522</v>
      </c>
      <c r="M130" s="12">
        <v>46672.650787038066</v>
      </c>
      <c r="N130" s="13">
        <f t="shared" si="4"/>
        <v>10258.4497594364</v>
      </c>
    </row>
    <row r="131" spans="1:15" x14ac:dyDescent="0.25">
      <c r="A131" s="12" t="s">
        <v>568</v>
      </c>
      <c r="B131">
        <v>2289</v>
      </c>
      <c r="C131">
        <v>9262289</v>
      </c>
      <c r="D131" t="s">
        <v>570</v>
      </c>
      <c r="E131" s="28">
        <v>778153.87000977423</v>
      </c>
      <c r="F131" s="62">
        <v>50171.652834814035</v>
      </c>
      <c r="G131" s="12">
        <v>60761.766902951291</v>
      </c>
      <c r="H131" s="13">
        <f t="shared" si="5"/>
        <v>10590.114068137256</v>
      </c>
      <c r="I131" s="12">
        <v>58102.355464762426</v>
      </c>
      <c r="J131" s="13">
        <f t="shared" si="6"/>
        <v>7930.7026299483914</v>
      </c>
      <c r="K131" s="12">
        <v>78057.560716726366</v>
      </c>
      <c r="L131" s="13">
        <f t="shared" si="7"/>
        <v>27885.907881912332</v>
      </c>
      <c r="M131" s="12">
        <v>68680.615293667783</v>
      </c>
      <c r="N131" s="13">
        <f t="shared" si="4"/>
        <v>18508.962458853748</v>
      </c>
    </row>
    <row r="132" spans="1:15" x14ac:dyDescent="0.25">
      <c r="A132" s="12" t="s">
        <v>561</v>
      </c>
      <c r="B132">
        <v>2247</v>
      </c>
      <c r="C132">
        <v>9262247</v>
      </c>
      <c r="D132" t="s">
        <v>562</v>
      </c>
      <c r="E132" s="28">
        <v>1651811.6</v>
      </c>
      <c r="F132" s="62">
        <v>92261.880068280836</v>
      </c>
      <c r="G132" s="12">
        <v>111424.46788025761</v>
      </c>
      <c r="H132" s="13">
        <f t="shared" si="5"/>
        <v>19162.587811976773</v>
      </c>
      <c r="I132" s="12">
        <v>106722.12135738054</v>
      </c>
      <c r="J132" s="13">
        <f t="shared" si="6"/>
        <v>14460.241289099708</v>
      </c>
      <c r="K132" s="12">
        <v>142490.48876115022</v>
      </c>
      <c r="L132" s="13">
        <f t="shared" si="7"/>
        <v>50228.608692869384</v>
      </c>
      <c r="M132" s="12">
        <v>136733.92224485095</v>
      </c>
      <c r="N132" s="13">
        <f t="shared" si="4"/>
        <v>44472.042176570118</v>
      </c>
    </row>
    <row r="133" spans="1:15" x14ac:dyDescent="0.25">
      <c r="A133" s="12" t="s">
        <v>563</v>
      </c>
      <c r="B133">
        <v>2271</v>
      </c>
      <c r="C133">
        <v>9262271</v>
      </c>
      <c r="D133" t="s">
        <v>564</v>
      </c>
      <c r="E133" s="28">
        <v>636803.59008103993</v>
      </c>
      <c r="F133" s="62">
        <v>45493.719328369712</v>
      </c>
      <c r="G133" s="12">
        <v>54773.877469209961</v>
      </c>
      <c r="H133" s="13">
        <f t="shared" si="5"/>
        <v>9280.158140840249</v>
      </c>
      <c r="I133" s="12">
        <v>45287.256356952283</v>
      </c>
      <c r="J133" s="13">
        <f t="shared" si="6"/>
        <v>-206.4629714174298</v>
      </c>
      <c r="K133" s="12">
        <v>69754.637056229942</v>
      </c>
      <c r="L133" s="13">
        <f t="shared" si="7"/>
        <v>24260.917727860229</v>
      </c>
      <c r="M133" s="12">
        <v>61231.299477539564</v>
      </c>
      <c r="N133" s="13">
        <f t="shared" si="4"/>
        <v>15737.580149169851</v>
      </c>
    </row>
    <row r="134" spans="1:15" x14ac:dyDescent="0.25">
      <c r="A134" s="12" t="s">
        <v>179</v>
      </c>
      <c r="B134">
        <v>2361</v>
      </c>
      <c r="C134">
        <v>9262361</v>
      </c>
      <c r="D134" t="s">
        <v>180</v>
      </c>
      <c r="E134" s="28">
        <v>658930.70344220882</v>
      </c>
      <c r="F134" s="62">
        <v>31309.160587693317</v>
      </c>
      <c r="G134" s="12">
        <v>37611.688020421185</v>
      </c>
      <c r="H134" s="13">
        <f t="shared" si="5"/>
        <v>6302.5274327278676</v>
      </c>
      <c r="I134" s="12">
        <v>27767.731106862546</v>
      </c>
      <c r="J134" s="13">
        <f t="shared" si="6"/>
        <v>-3541.4294808307714</v>
      </c>
      <c r="K134" s="12">
        <v>47746.306513392774</v>
      </c>
      <c r="L134" s="13">
        <f t="shared" si="7"/>
        <v>16437.145925699457</v>
      </c>
      <c r="M134" s="12">
        <v>37558.665486520651</v>
      </c>
      <c r="N134" s="13">
        <f t="shared" si="4"/>
        <v>6249.5048988273338</v>
      </c>
    </row>
    <row r="135" spans="1:15" x14ac:dyDescent="0.25">
      <c r="A135" s="12" t="s">
        <v>588</v>
      </c>
      <c r="B135">
        <v>2362</v>
      </c>
      <c r="C135">
        <v>9262362</v>
      </c>
      <c r="D135" t="s">
        <v>589</v>
      </c>
      <c r="E135" s="28">
        <v>1034117.1075633717</v>
      </c>
      <c r="F135" s="62">
        <v>51558.173293113832</v>
      </c>
      <c r="G135" s="12">
        <v>61880.991858046844</v>
      </c>
      <c r="H135" s="13">
        <f t="shared" si="5"/>
        <v>10322.818564933012</v>
      </c>
      <c r="I135" s="12">
        <v>48800.166964379838</v>
      </c>
      <c r="J135" s="13">
        <f t="shared" si="6"/>
        <v>-2758.0063287339945</v>
      </c>
      <c r="K135" s="12">
        <v>78432.917515669833</v>
      </c>
      <c r="L135" s="13">
        <f t="shared" si="7"/>
        <v>26874.744222556001</v>
      </c>
      <c r="M135" s="12">
        <v>70575.268770121489</v>
      </c>
      <c r="N135" s="13">
        <f t="shared" ref="N135:N198" si="8">M135-F135</f>
        <v>19017.095477007657</v>
      </c>
    </row>
    <row r="136" spans="1:15" x14ac:dyDescent="0.25">
      <c r="A136" s="12" t="s">
        <v>410</v>
      </c>
      <c r="B136">
        <v>2077</v>
      </c>
      <c r="C136">
        <v>9262077</v>
      </c>
      <c r="D136" t="s">
        <v>411</v>
      </c>
      <c r="E136" s="28">
        <v>698807.86668779515</v>
      </c>
      <c r="F136" s="62">
        <v>42585.889028527024</v>
      </c>
      <c r="G136" s="12">
        <v>51867.407914936339</v>
      </c>
      <c r="H136" s="13">
        <f t="shared" ref="H136:H199" si="9">G136-F136</f>
        <v>9281.5188864093143</v>
      </c>
      <c r="I136" s="12">
        <v>50895.656277465539</v>
      </c>
      <c r="J136" s="13">
        <f t="shared" ref="J136:J199" si="10">I136-F136</f>
        <v>8309.767248938515</v>
      </c>
      <c r="K136" s="12">
        <v>67136.414212247211</v>
      </c>
      <c r="L136" s="13">
        <f t="shared" ref="L136:L199" si="11">K136-F136</f>
        <v>24550.525183720187</v>
      </c>
      <c r="M136" s="12">
        <v>57087.54183008246</v>
      </c>
      <c r="N136" s="13">
        <f t="shared" si="8"/>
        <v>14501.652801555436</v>
      </c>
    </row>
    <row r="137" spans="1:15" x14ac:dyDescent="0.25">
      <c r="A137" s="12" t="s">
        <v>53</v>
      </c>
      <c r="B137">
        <v>2078</v>
      </c>
      <c r="C137">
        <v>9262078</v>
      </c>
      <c r="D137" t="s">
        <v>54</v>
      </c>
      <c r="E137" s="28">
        <v>742499.94132890319</v>
      </c>
      <c r="F137" s="62">
        <v>40063.648243377516</v>
      </c>
      <c r="G137" s="12">
        <v>48757.357553232148</v>
      </c>
      <c r="H137" s="13">
        <f t="shared" si="9"/>
        <v>8693.709309854632</v>
      </c>
      <c r="I137" s="12">
        <v>46839.625115936491</v>
      </c>
      <c r="J137" s="13">
        <f t="shared" si="10"/>
        <v>6775.9768725589747</v>
      </c>
      <c r="K137" s="12">
        <v>63047.922451893712</v>
      </c>
      <c r="L137" s="13">
        <f t="shared" si="11"/>
        <v>22984.274208516195</v>
      </c>
      <c r="M137" s="12">
        <v>52935.694061256101</v>
      </c>
      <c r="N137" s="13">
        <f t="shared" si="8"/>
        <v>12872.045817878585</v>
      </c>
    </row>
    <row r="138" spans="1:15" x14ac:dyDescent="0.25">
      <c r="A138" s="12" t="s">
        <v>55</v>
      </c>
      <c r="B138">
        <v>2079</v>
      </c>
      <c r="C138">
        <v>9262079</v>
      </c>
      <c r="D138" t="s">
        <v>57</v>
      </c>
      <c r="E138" s="28">
        <v>759914.38335914235</v>
      </c>
      <c r="F138" s="62">
        <v>58669.853741798979</v>
      </c>
      <c r="G138" s="12">
        <v>68454.63235603206</v>
      </c>
      <c r="H138" s="13">
        <f t="shared" si="9"/>
        <v>9784.7786142330806</v>
      </c>
      <c r="I138" s="12">
        <v>57918.853741258128</v>
      </c>
      <c r="J138" s="13">
        <f t="shared" si="10"/>
        <v>-751.00000054085103</v>
      </c>
      <c r="K138" s="12">
        <v>83931.317631258455</v>
      </c>
      <c r="L138" s="13">
        <f t="shared" si="11"/>
        <v>25261.463889459475</v>
      </c>
      <c r="M138" s="12">
        <v>73680.568518875443</v>
      </c>
      <c r="N138" s="13">
        <f t="shared" si="8"/>
        <v>15010.714777076464</v>
      </c>
    </row>
    <row r="139" spans="1:15" x14ac:dyDescent="0.25">
      <c r="A139" s="12" t="s">
        <v>152</v>
      </c>
      <c r="B139">
        <v>2274</v>
      </c>
      <c r="C139">
        <v>9262274</v>
      </c>
      <c r="D139" t="s">
        <v>153</v>
      </c>
      <c r="E139" s="28">
        <v>1998656</v>
      </c>
      <c r="F139" s="62">
        <v>148093.81423640464</v>
      </c>
      <c r="G139" s="12">
        <v>179658.98451226635</v>
      </c>
      <c r="H139" s="13">
        <f t="shared" si="9"/>
        <v>31565.170275861718</v>
      </c>
      <c r="I139" s="12">
        <v>203766.21454271613</v>
      </c>
      <c r="J139" s="13">
        <f t="shared" si="10"/>
        <v>55672.400306311494</v>
      </c>
      <c r="K139" s="12">
        <v>231549.86456785176</v>
      </c>
      <c r="L139" s="13">
        <f t="shared" si="11"/>
        <v>83456.050331447128</v>
      </c>
      <c r="M139" s="12">
        <v>226983.29554201339</v>
      </c>
      <c r="N139" s="13">
        <f t="shared" si="8"/>
        <v>78889.481305608759</v>
      </c>
    </row>
    <row r="140" spans="1:15" x14ac:dyDescent="0.25">
      <c r="A140" s="12" t="s">
        <v>222</v>
      </c>
      <c r="B140">
        <v>3043</v>
      </c>
      <c r="C140">
        <v>9263043</v>
      </c>
      <c r="D140" t="s">
        <v>223</v>
      </c>
      <c r="E140" s="28">
        <v>1274882.2439031699</v>
      </c>
      <c r="F140" s="62">
        <v>79397.524635340917</v>
      </c>
      <c r="G140" s="12">
        <v>95417.518346052122</v>
      </c>
      <c r="H140" s="13">
        <f t="shared" si="9"/>
        <v>16019.993710711205</v>
      </c>
      <c r="I140" s="12">
        <v>94503.074986725565</v>
      </c>
      <c r="J140" s="13">
        <f t="shared" si="10"/>
        <v>15105.550351384649</v>
      </c>
      <c r="K140" s="12">
        <v>121390.31371961182</v>
      </c>
      <c r="L140" s="13">
        <f t="shared" si="11"/>
        <v>41992.789084270902</v>
      </c>
      <c r="M140" s="12">
        <v>113696.16908608442</v>
      </c>
      <c r="N140" s="13">
        <f t="shared" si="8"/>
        <v>34298.644450743508</v>
      </c>
    </row>
    <row r="141" spans="1:15" x14ac:dyDescent="0.25">
      <c r="A141" s="63" t="s">
        <v>58</v>
      </c>
      <c r="B141" s="64">
        <v>2081</v>
      </c>
      <c r="C141" s="64">
        <v>9262081</v>
      </c>
      <c r="D141" s="64" t="s">
        <v>59</v>
      </c>
      <c r="E141" s="65">
        <v>551266.65848696046</v>
      </c>
      <c r="F141" s="66">
        <v>33724.871312444426</v>
      </c>
      <c r="G141" s="63">
        <v>40786.619077494863</v>
      </c>
      <c r="H141" s="67">
        <f t="shared" si="9"/>
        <v>7061.747765050437</v>
      </c>
      <c r="I141" s="12">
        <v>36854.023586129886</v>
      </c>
      <c r="J141" s="67">
        <f t="shared" si="10"/>
        <v>3129.1522736854604</v>
      </c>
      <c r="K141" s="63">
        <v>52341.475541293898</v>
      </c>
      <c r="L141" s="13">
        <f t="shared" si="11"/>
        <v>18616.604228849472</v>
      </c>
      <c r="M141" s="12">
        <v>41600.751210571965</v>
      </c>
      <c r="N141" s="67">
        <f t="shared" si="8"/>
        <v>7875.8798981275395</v>
      </c>
      <c r="O141" t="s">
        <v>848</v>
      </c>
    </row>
    <row r="142" spans="1:15" x14ac:dyDescent="0.25">
      <c r="A142" s="12" t="s">
        <v>224</v>
      </c>
      <c r="B142">
        <v>3045</v>
      </c>
      <c r="C142">
        <v>9263045</v>
      </c>
      <c r="D142" t="s">
        <v>225</v>
      </c>
      <c r="E142" s="28">
        <v>273104.52643602109</v>
      </c>
      <c r="F142" s="62">
        <v>14300.112393663947</v>
      </c>
      <c r="G142" s="12">
        <v>17246.584771629143</v>
      </c>
      <c r="H142" s="13">
        <f t="shared" si="9"/>
        <v>2946.4723779651958</v>
      </c>
      <c r="I142" s="12">
        <v>9161.0001735810474</v>
      </c>
      <c r="J142" s="13">
        <f t="shared" si="10"/>
        <v>-5139.1122200828995</v>
      </c>
      <c r="K142" s="12">
        <v>22024.104530187047</v>
      </c>
      <c r="L142" s="13">
        <f t="shared" si="11"/>
        <v>7723.9921365231003</v>
      </c>
      <c r="M142" s="12">
        <v>10141.309790900279</v>
      </c>
      <c r="N142" s="13">
        <f t="shared" si="8"/>
        <v>-4158.8026027636679</v>
      </c>
    </row>
    <row r="143" spans="1:15" x14ac:dyDescent="0.25">
      <c r="A143" s="63" t="s">
        <v>518</v>
      </c>
      <c r="B143" s="64">
        <v>2198</v>
      </c>
      <c r="C143" s="64">
        <v>9262198</v>
      </c>
      <c r="D143" s="64" t="s">
        <v>519</v>
      </c>
      <c r="E143" s="65">
        <v>314664.83303682721</v>
      </c>
      <c r="F143" s="66">
        <v>19035.438635437611</v>
      </c>
      <c r="G143" s="63">
        <v>22794.261747831617</v>
      </c>
      <c r="H143" s="67">
        <f t="shared" si="9"/>
        <v>3758.8231123940059</v>
      </c>
      <c r="I143" s="12">
        <v>14958.478282716676</v>
      </c>
      <c r="J143" s="67">
        <f t="shared" si="10"/>
        <v>-4076.9603527209347</v>
      </c>
      <c r="K143" s="63">
        <v>28849.1523504338</v>
      </c>
      <c r="L143" s="13">
        <f t="shared" si="11"/>
        <v>9813.7137149961891</v>
      </c>
      <c r="M143" s="12">
        <v>17126.247417052618</v>
      </c>
      <c r="N143" s="67">
        <f t="shared" si="8"/>
        <v>-1909.1912183849927</v>
      </c>
      <c r="O143" t="s">
        <v>849</v>
      </c>
    </row>
    <row r="144" spans="1:15" x14ac:dyDescent="0.25">
      <c r="A144" s="63" t="s">
        <v>635</v>
      </c>
      <c r="B144" s="64">
        <v>3107</v>
      </c>
      <c r="C144" s="64">
        <v>9263107</v>
      </c>
      <c r="D144" s="64" t="s">
        <v>636</v>
      </c>
      <c r="E144" s="65">
        <v>423511.87358192255</v>
      </c>
      <c r="F144" s="66">
        <v>27413.678642687795</v>
      </c>
      <c r="G144" s="63">
        <v>33230.720676998819</v>
      </c>
      <c r="H144" s="67">
        <f t="shared" si="9"/>
        <v>5817.0420343110236</v>
      </c>
      <c r="I144" s="12">
        <v>28862.570518132186</v>
      </c>
      <c r="J144" s="67">
        <f t="shared" si="10"/>
        <v>1448.8918754443912</v>
      </c>
      <c r="K144" s="63">
        <v>42756.520283883576</v>
      </c>
      <c r="L144" s="13">
        <f t="shared" si="11"/>
        <v>15342.841641195781</v>
      </c>
      <c r="M144" s="12">
        <v>31568.398186601669</v>
      </c>
      <c r="N144" s="67">
        <f t="shared" si="8"/>
        <v>4154.7195439138741</v>
      </c>
      <c r="O144" t="s">
        <v>849</v>
      </c>
    </row>
    <row r="145" spans="1:14" x14ac:dyDescent="0.25">
      <c r="A145" s="12" t="s">
        <v>258</v>
      </c>
      <c r="B145">
        <v>3126</v>
      </c>
      <c r="C145">
        <v>9263126</v>
      </c>
      <c r="D145" t="s">
        <v>259</v>
      </c>
      <c r="E145" s="28">
        <v>298595.98821073037</v>
      </c>
      <c r="F145" s="62">
        <v>20206.329839637998</v>
      </c>
      <c r="G145" s="12">
        <v>24407.419281334667</v>
      </c>
      <c r="H145" s="13">
        <f t="shared" si="9"/>
        <v>4201.0894416966694</v>
      </c>
      <c r="I145" s="12">
        <v>18081.117800566888</v>
      </c>
      <c r="J145" s="13">
        <f t="shared" si="10"/>
        <v>-2125.2120390711098</v>
      </c>
      <c r="K145" s="12">
        <v>31247.186215272031</v>
      </c>
      <c r="L145" s="13">
        <f t="shared" si="11"/>
        <v>11040.856375634034</v>
      </c>
      <c r="M145" s="12">
        <v>19597.327580011919</v>
      </c>
      <c r="N145" s="13">
        <f t="shared" si="8"/>
        <v>-609.00225962607874</v>
      </c>
    </row>
    <row r="146" spans="1:14" x14ac:dyDescent="0.25">
      <c r="A146" s="12" t="s">
        <v>60</v>
      </c>
      <c r="B146">
        <v>2083</v>
      </c>
      <c r="C146">
        <v>9262083</v>
      </c>
      <c r="D146" t="s">
        <v>61</v>
      </c>
      <c r="E146" s="28">
        <v>875261.98513275664</v>
      </c>
      <c r="F146" s="62">
        <v>71919.101746297893</v>
      </c>
      <c r="G146" s="12">
        <v>84712.148316715873</v>
      </c>
      <c r="H146" s="13">
        <f t="shared" si="9"/>
        <v>12793.046570417981</v>
      </c>
      <c r="I146" s="12">
        <v>77215.651584732797</v>
      </c>
      <c r="J146" s="13">
        <f t="shared" si="10"/>
        <v>5296.5498384349048</v>
      </c>
      <c r="K146" s="12">
        <v>105136.42940378103</v>
      </c>
      <c r="L146" s="13">
        <f t="shared" si="11"/>
        <v>33217.32765748314</v>
      </c>
      <c r="M146" s="12">
        <v>95460.398414935175</v>
      </c>
      <c r="N146" s="13">
        <f t="shared" si="8"/>
        <v>23541.296668637282</v>
      </c>
    </row>
    <row r="147" spans="1:14" x14ac:dyDescent="0.25">
      <c r="A147" s="12" t="s">
        <v>643</v>
      </c>
      <c r="B147">
        <v>3137</v>
      </c>
      <c r="C147">
        <v>9263137</v>
      </c>
      <c r="D147" t="s">
        <v>644</v>
      </c>
      <c r="E147" s="28">
        <v>357319.47755285318</v>
      </c>
      <c r="F147" s="62">
        <v>23818.663849000666</v>
      </c>
      <c r="G147" s="12">
        <v>28975.205222608241</v>
      </c>
      <c r="H147" s="13">
        <f t="shared" si="9"/>
        <v>5156.5413736075752</v>
      </c>
      <c r="I147" s="12">
        <v>24144.780567225273</v>
      </c>
      <c r="J147" s="13">
        <f t="shared" si="10"/>
        <v>326.1167182246063</v>
      </c>
      <c r="K147" s="12">
        <v>37437.187827085188</v>
      </c>
      <c r="L147" s="13">
        <f t="shared" si="11"/>
        <v>13618.523978084522</v>
      </c>
      <c r="M147" s="12">
        <v>26048.39693072081</v>
      </c>
      <c r="N147" s="13">
        <f t="shared" si="8"/>
        <v>2229.7330817201437</v>
      </c>
    </row>
    <row r="148" spans="1:14" x14ac:dyDescent="0.25">
      <c r="A148" s="12" t="s">
        <v>414</v>
      </c>
      <c r="B148">
        <v>2084</v>
      </c>
      <c r="C148">
        <v>9262084</v>
      </c>
      <c r="D148" t="s">
        <v>415</v>
      </c>
      <c r="E148" s="28">
        <v>559241.56811753416</v>
      </c>
      <c r="F148" s="62">
        <v>36063.752828403842</v>
      </c>
      <c r="G148" s="12">
        <v>43916.65637285015</v>
      </c>
      <c r="H148" s="13">
        <f t="shared" si="9"/>
        <v>7852.9035444463079</v>
      </c>
      <c r="I148" s="12">
        <v>41431.795428507074</v>
      </c>
      <c r="J148" s="13">
        <f t="shared" si="10"/>
        <v>5368.042600103232</v>
      </c>
      <c r="K148" s="12">
        <v>56822.617112876891</v>
      </c>
      <c r="L148" s="13">
        <f t="shared" si="11"/>
        <v>20758.864284473049</v>
      </c>
      <c r="M148" s="12">
        <v>46241.452614753427</v>
      </c>
      <c r="N148" s="13">
        <f t="shared" si="8"/>
        <v>10177.699786349585</v>
      </c>
    </row>
    <row r="149" spans="1:14" x14ac:dyDescent="0.25">
      <c r="A149" s="12" t="s">
        <v>62</v>
      </c>
      <c r="B149">
        <v>2087</v>
      </c>
      <c r="C149">
        <v>9262087</v>
      </c>
      <c r="D149" t="s">
        <v>63</v>
      </c>
      <c r="E149" s="28">
        <v>978728.8933111208</v>
      </c>
      <c r="F149" s="62">
        <v>67423.720676498488</v>
      </c>
      <c r="G149" s="12">
        <v>82394.350878420169</v>
      </c>
      <c r="H149" s="13">
        <f t="shared" si="9"/>
        <v>14970.630201921682</v>
      </c>
      <c r="I149" s="12">
        <v>90530.953527421851</v>
      </c>
      <c r="J149" s="13">
        <f t="shared" si="10"/>
        <v>23107.232850923363</v>
      </c>
      <c r="K149" s="12">
        <v>107171.83304926982</v>
      </c>
      <c r="L149" s="13">
        <f t="shared" si="11"/>
        <v>39748.112372771328</v>
      </c>
      <c r="M149" s="12">
        <v>98434.822228939694</v>
      </c>
      <c r="N149" s="13">
        <f t="shared" si="8"/>
        <v>31011.101552441207</v>
      </c>
    </row>
    <row r="150" spans="1:14" x14ac:dyDescent="0.25">
      <c r="A150" s="12" t="s">
        <v>645</v>
      </c>
      <c r="B150">
        <v>3141</v>
      </c>
      <c r="C150">
        <v>9263141</v>
      </c>
      <c r="D150" t="s">
        <v>646</v>
      </c>
      <c r="E150" s="28">
        <v>874405.16417240002</v>
      </c>
      <c r="F150" s="62">
        <v>60290.26556341214</v>
      </c>
      <c r="G150" s="12">
        <v>73061.360809961043</v>
      </c>
      <c r="H150" s="13">
        <f t="shared" si="9"/>
        <v>12771.095246548903</v>
      </c>
      <c r="I150" s="12">
        <v>73827.410470595205</v>
      </c>
      <c r="J150" s="13">
        <f t="shared" si="10"/>
        <v>13537.144907183065</v>
      </c>
      <c r="K150" s="12">
        <v>94004.425317895613</v>
      </c>
      <c r="L150" s="13">
        <f t="shared" si="11"/>
        <v>33714.159754483473</v>
      </c>
      <c r="M150" s="12">
        <v>84804.741456903968</v>
      </c>
      <c r="N150" s="13">
        <f t="shared" si="8"/>
        <v>24514.475893491828</v>
      </c>
    </row>
    <row r="151" spans="1:14" x14ac:dyDescent="0.25">
      <c r="A151" s="12" t="s">
        <v>64</v>
      </c>
      <c r="B151">
        <v>2089</v>
      </c>
      <c r="C151">
        <v>9262089</v>
      </c>
      <c r="D151" t="s">
        <v>65</v>
      </c>
      <c r="E151" s="28">
        <v>314850.75836794387</v>
      </c>
      <c r="F151" s="62">
        <v>19735.304053404023</v>
      </c>
      <c r="G151" s="12">
        <v>23711.943155696485</v>
      </c>
      <c r="H151" s="13">
        <f t="shared" si="9"/>
        <v>3976.6391022924618</v>
      </c>
      <c r="I151" s="12">
        <v>16473.416985071755</v>
      </c>
      <c r="J151" s="13">
        <f t="shared" si="10"/>
        <v>-3261.8870683322675</v>
      </c>
      <c r="K151" s="12">
        <v>30139.203009194694</v>
      </c>
      <c r="L151" s="13">
        <f t="shared" si="11"/>
        <v>10403.898955790672</v>
      </c>
      <c r="M151" s="12">
        <v>18453.889171807808</v>
      </c>
      <c r="N151" s="13">
        <f t="shared" si="8"/>
        <v>-1281.4148815962144</v>
      </c>
    </row>
    <row r="152" spans="1:14" x14ac:dyDescent="0.25">
      <c r="A152" s="12" t="s">
        <v>68</v>
      </c>
      <c r="B152">
        <v>2100</v>
      </c>
      <c r="C152">
        <v>9262100</v>
      </c>
      <c r="D152" t="s">
        <v>70</v>
      </c>
      <c r="E152" s="28">
        <v>1650618.1035677944</v>
      </c>
      <c r="F152" s="62">
        <v>94756.137792647598</v>
      </c>
      <c r="G152" s="12">
        <v>115672.06587149535</v>
      </c>
      <c r="H152" s="13">
        <f t="shared" si="9"/>
        <v>20915.928078847748</v>
      </c>
      <c r="I152" s="12">
        <v>128991.86310735886</v>
      </c>
      <c r="J152" s="13">
        <f t="shared" si="10"/>
        <v>34235.725314711264</v>
      </c>
      <c r="K152" s="12">
        <v>150238.53217502192</v>
      </c>
      <c r="L152" s="13">
        <f t="shared" si="11"/>
        <v>55482.394382374318</v>
      </c>
      <c r="M152" s="12">
        <v>143455.66088612296</v>
      </c>
      <c r="N152" s="13">
        <f t="shared" si="8"/>
        <v>48699.523093475364</v>
      </c>
    </row>
    <row r="153" spans="1:14" x14ac:dyDescent="0.25">
      <c r="A153" s="12" t="s">
        <v>254</v>
      </c>
      <c r="B153">
        <v>3120</v>
      </c>
      <c r="C153">
        <v>9263120</v>
      </c>
      <c r="D153" t="s">
        <v>255</v>
      </c>
      <c r="E153" s="28">
        <v>549076.70309583412</v>
      </c>
      <c r="F153" s="62">
        <v>36032.291451856428</v>
      </c>
      <c r="G153" s="12">
        <v>43898.01231422196</v>
      </c>
      <c r="H153" s="13">
        <f t="shared" si="9"/>
        <v>7865.7208623655315</v>
      </c>
      <c r="I153" s="12">
        <v>41883.173315147236</v>
      </c>
      <c r="J153" s="13">
        <f t="shared" si="10"/>
        <v>5850.8818632908078</v>
      </c>
      <c r="K153" s="12">
        <v>56850.543529708637</v>
      </c>
      <c r="L153" s="13">
        <f t="shared" si="11"/>
        <v>20818.252077852208</v>
      </c>
      <c r="M153" s="12">
        <v>46297.338875090762</v>
      </c>
      <c r="N153" s="13">
        <f t="shared" si="8"/>
        <v>10265.047423234333</v>
      </c>
    </row>
    <row r="154" spans="1:14" x14ac:dyDescent="0.25">
      <c r="A154" s="12" t="s">
        <v>154</v>
      </c>
      <c r="B154">
        <v>2279</v>
      </c>
      <c r="C154">
        <v>9262279</v>
      </c>
      <c r="D154" t="s">
        <v>155</v>
      </c>
      <c r="E154" s="28">
        <v>1071272.4022304676</v>
      </c>
      <c r="F154" s="62">
        <v>98184.63795961508</v>
      </c>
      <c r="G154" s="12">
        <v>114975.44246806385</v>
      </c>
      <c r="H154" s="13">
        <f t="shared" si="9"/>
        <v>16790.804508448768</v>
      </c>
      <c r="I154" s="12">
        <v>106648.59611176414</v>
      </c>
      <c r="J154" s="13">
        <f t="shared" si="10"/>
        <v>8463.9581521490618</v>
      </c>
      <c r="K154" s="12">
        <v>141182.54723832733</v>
      </c>
      <c r="L154" s="13">
        <f t="shared" si="11"/>
        <v>42997.90927871225</v>
      </c>
      <c r="M154" s="12">
        <v>132257.20119737647</v>
      </c>
      <c r="N154" s="13">
        <f t="shared" si="8"/>
        <v>34072.563237761395</v>
      </c>
    </row>
    <row r="155" spans="1:14" x14ac:dyDescent="0.25">
      <c r="A155" s="12" t="s">
        <v>319</v>
      </c>
      <c r="B155">
        <v>5200</v>
      </c>
      <c r="C155">
        <v>9265200</v>
      </c>
      <c r="D155" t="s">
        <v>320</v>
      </c>
      <c r="E155" s="28">
        <v>972493.38410670031</v>
      </c>
      <c r="F155" s="62">
        <v>103051.47410078657</v>
      </c>
      <c r="G155" s="12">
        <v>123634.02749285905</v>
      </c>
      <c r="H155" s="13">
        <f t="shared" si="9"/>
        <v>20582.553392072485</v>
      </c>
      <c r="I155" s="12">
        <v>119907.90827472013</v>
      </c>
      <c r="J155" s="13">
        <f t="shared" si="10"/>
        <v>16856.434173933565</v>
      </c>
      <c r="K155" s="12">
        <v>156934.33653792934</v>
      </c>
      <c r="L155" s="13">
        <f t="shared" si="11"/>
        <v>53882.862437142772</v>
      </c>
      <c r="M155" s="12">
        <v>151155.96942511716</v>
      </c>
      <c r="N155" s="13">
        <f t="shared" si="8"/>
        <v>48104.495324330594</v>
      </c>
    </row>
    <row r="156" spans="1:14" x14ac:dyDescent="0.25">
      <c r="A156" s="12" t="s">
        <v>293</v>
      </c>
      <c r="B156">
        <v>3383</v>
      </c>
      <c r="C156">
        <v>9263383</v>
      </c>
      <c r="D156" t="s">
        <v>294</v>
      </c>
      <c r="E156" s="28">
        <v>625378.01946420688</v>
      </c>
      <c r="F156" s="62">
        <v>32946.440356472274</v>
      </c>
      <c r="G156" s="12">
        <v>39330.018324280172</v>
      </c>
      <c r="H156" s="13">
        <f t="shared" si="9"/>
        <v>6383.5779678078979</v>
      </c>
      <c r="I156" s="12">
        <v>30942.488374834902</v>
      </c>
      <c r="J156" s="13">
        <f t="shared" si="10"/>
        <v>-2003.9519816373722</v>
      </c>
      <c r="K156" s="12">
        <v>49612.617724558339</v>
      </c>
      <c r="L156" s="13">
        <f t="shared" si="11"/>
        <v>16666.177368086064</v>
      </c>
      <c r="M156" s="12">
        <v>38983.363229459923</v>
      </c>
      <c r="N156" s="13">
        <f t="shared" si="8"/>
        <v>6036.9228729876486</v>
      </c>
    </row>
    <row r="157" spans="1:14" x14ac:dyDescent="0.25">
      <c r="A157" s="12" t="s">
        <v>30</v>
      </c>
      <c r="B157">
        <v>2030</v>
      </c>
      <c r="C157">
        <v>9262030</v>
      </c>
      <c r="D157" t="s">
        <v>31</v>
      </c>
      <c r="E157" s="28">
        <v>406374.19815269823</v>
      </c>
      <c r="F157" s="62">
        <v>32712.250930192291</v>
      </c>
      <c r="G157" s="12">
        <v>39937.204081477103</v>
      </c>
      <c r="H157" s="13">
        <f t="shared" si="9"/>
        <v>7224.9531512848116</v>
      </c>
      <c r="I157" s="12">
        <v>38981.957626393101</v>
      </c>
      <c r="J157" s="13">
        <f t="shared" si="10"/>
        <v>6269.7066962008103</v>
      </c>
      <c r="K157" s="12">
        <v>51875.960039784026</v>
      </c>
      <c r="L157" s="13">
        <f t="shared" si="11"/>
        <v>19163.709109591735</v>
      </c>
      <c r="M157" s="12">
        <v>40915.882946977254</v>
      </c>
      <c r="N157" s="13">
        <f t="shared" si="8"/>
        <v>8203.6320167849626</v>
      </c>
    </row>
    <row r="158" spans="1:14" x14ac:dyDescent="0.25">
      <c r="A158" s="12" t="s">
        <v>509</v>
      </c>
      <c r="B158">
        <v>2189</v>
      </c>
      <c r="C158">
        <v>9262189</v>
      </c>
      <c r="D158" t="s">
        <v>510</v>
      </c>
      <c r="E158" s="28">
        <v>574534.17483117781</v>
      </c>
      <c r="F158" s="62">
        <v>34693.183735104474</v>
      </c>
      <c r="G158" s="12">
        <v>42245.861878410586</v>
      </c>
      <c r="H158" s="13">
        <f t="shared" si="9"/>
        <v>7552.6781433061115</v>
      </c>
      <c r="I158" s="12">
        <v>39886.424283556575</v>
      </c>
      <c r="J158" s="13">
        <f t="shared" si="10"/>
        <v>5193.2405484521005</v>
      </c>
      <c r="K158" s="12">
        <v>54672.76227223016</v>
      </c>
      <c r="L158" s="13">
        <f t="shared" si="11"/>
        <v>19979.578537125686</v>
      </c>
      <c r="M158" s="12">
        <v>44090.609763087341</v>
      </c>
      <c r="N158" s="13">
        <f t="shared" si="8"/>
        <v>9397.4260279828668</v>
      </c>
    </row>
    <row r="159" spans="1:14" x14ac:dyDescent="0.25">
      <c r="A159" s="12" t="s">
        <v>133</v>
      </c>
      <c r="B159">
        <v>2253</v>
      </c>
      <c r="C159">
        <v>9262253</v>
      </c>
      <c r="D159" t="s">
        <v>134</v>
      </c>
      <c r="E159" s="28">
        <v>2057487.6493654144</v>
      </c>
      <c r="F159" s="62">
        <v>212403.52945815783</v>
      </c>
      <c r="G159" s="12">
        <v>247143.80539471304</v>
      </c>
      <c r="H159" s="13">
        <f t="shared" si="9"/>
        <v>34740.275936555205</v>
      </c>
      <c r="I159" s="12">
        <v>231354.7222717026</v>
      </c>
      <c r="J159" s="13">
        <f t="shared" si="10"/>
        <v>18951.192813544767</v>
      </c>
      <c r="K159" s="12">
        <v>300735.32731060166</v>
      </c>
      <c r="L159" s="13">
        <f t="shared" si="11"/>
        <v>88331.797852443822</v>
      </c>
      <c r="M159" s="12">
        <v>295374.63760003267</v>
      </c>
      <c r="N159" s="13">
        <f t="shared" si="8"/>
        <v>82971.108141874836</v>
      </c>
    </row>
    <row r="160" spans="1:14" x14ac:dyDescent="0.25">
      <c r="A160" s="12" t="s">
        <v>553</v>
      </c>
      <c r="B160">
        <v>2237</v>
      </c>
      <c r="C160">
        <v>9262237</v>
      </c>
      <c r="D160" t="s">
        <v>554</v>
      </c>
      <c r="E160" s="28">
        <v>710519.34177069657</v>
      </c>
      <c r="F160" s="62">
        <v>89945.87758703086</v>
      </c>
      <c r="G160" s="12">
        <v>107462.27909866787</v>
      </c>
      <c r="H160" s="13">
        <f t="shared" si="9"/>
        <v>17516.401511637014</v>
      </c>
      <c r="I160" s="12">
        <v>98248.736308164473</v>
      </c>
      <c r="J160" s="13">
        <f t="shared" si="10"/>
        <v>8302.8587211336126</v>
      </c>
      <c r="K160" s="12">
        <v>135285.53820432592</v>
      </c>
      <c r="L160" s="13">
        <f t="shared" si="11"/>
        <v>45339.660617295056</v>
      </c>
      <c r="M160" s="12">
        <v>125505.49740087611</v>
      </c>
      <c r="N160" s="13">
        <f t="shared" si="8"/>
        <v>35559.619813845246</v>
      </c>
    </row>
    <row r="161" spans="1:14" x14ac:dyDescent="0.25">
      <c r="A161" s="12" t="s">
        <v>530</v>
      </c>
      <c r="B161">
        <v>2204</v>
      </c>
      <c r="C161">
        <v>9262204</v>
      </c>
      <c r="D161" t="s">
        <v>531</v>
      </c>
      <c r="E161" s="28">
        <v>1035775.327066117</v>
      </c>
      <c r="F161" s="62">
        <v>122047.65706649894</v>
      </c>
      <c r="G161" s="12">
        <v>145324.08107292338</v>
      </c>
      <c r="H161" s="13">
        <f t="shared" si="9"/>
        <v>23276.424006424437</v>
      </c>
      <c r="I161" s="12">
        <v>130697.04229638935</v>
      </c>
      <c r="J161" s="13">
        <f t="shared" si="10"/>
        <v>8649.3852298904094</v>
      </c>
      <c r="K161" s="12">
        <v>182082.89499473013</v>
      </c>
      <c r="L161" s="13">
        <f t="shared" si="11"/>
        <v>60035.237928231189</v>
      </c>
      <c r="M161" s="12">
        <v>173607.23791747418</v>
      </c>
      <c r="N161" s="13">
        <f t="shared" si="8"/>
        <v>51559.580850975239</v>
      </c>
    </row>
    <row r="162" spans="1:14" x14ac:dyDescent="0.25">
      <c r="A162" s="12" t="s">
        <v>612</v>
      </c>
      <c r="B162">
        <v>2427</v>
      </c>
      <c r="C162">
        <v>9262427</v>
      </c>
      <c r="D162" t="s">
        <v>614</v>
      </c>
      <c r="E162" s="28">
        <v>1770696.8</v>
      </c>
      <c r="F162" s="62">
        <v>124656.370870307</v>
      </c>
      <c r="G162" s="12">
        <v>148990.77587913506</v>
      </c>
      <c r="H162" s="13">
        <f t="shared" si="9"/>
        <v>24334.405008828064</v>
      </c>
      <c r="I162" s="12">
        <v>143934.4252934324</v>
      </c>
      <c r="J162" s="13">
        <f t="shared" si="10"/>
        <v>19278.054423125403</v>
      </c>
      <c r="K162" s="12">
        <v>187970.51854523312</v>
      </c>
      <c r="L162" s="13">
        <f t="shared" si="11"/>
        <v>63314.14767492612</v>
      </c>
      <c r="M162" s="12">
        <v>181978.99107711672</v>
      </c>
      <c r="N162" s="13">
        <f t="shared" si="8"/>
        <v>57322.620206809719</v>
      </c>
    </row>
    <row r="163" spans="1:14" x14ac:dyDescent="0.25">
      <c r="A163" s="12" t="s">
        <v>526</v>
      </c>
      <c r="B163">
        <v>2202</v>
      </c>
      <c r="C163">
        <v>9262202</v>
      </c>
      <c r="D163" t="s">
        <v>527</v>
      </c>
      <c r="E163" s="28">
        <v>427882.72847619466</v>
      </c>
      <c r="F163" s="62">
        <v>39757.696795936856</v>
      </c>
      <c r="G163" s="12">
        <v>47589.178518498047</v>
      </c>
      <c r="H163" s="13">
        <f t="shared" si="9"/>
        <v>7831.4817225611914</v>
      </c>
      <c r="I163" s="12">
        <v>36281.712757992776</v>
      </c>
      <c r="J163" s="13">
        <f t="shared" si="10"/>
        <v>-3475.9840379440793</v>
      </c>
      <c r="K163" s="12">
        <v>60165.096696669731</v>
      </c>
      <c r="L163" s="13">
        <f t="shared" si="11"/>
        <v>20407.399900732875</v>
      </c>
      <c r="M163" s="12">
        <v>49783.936226556325</v>
      </c>
      <c r="N163" s="13">
        <f t="shared" si="8"/>
        <v>10026.239430619469</v>
      </c>
    </row>
    <row r="164" spans="1:14" x14ac:dyDescent="0.25">
      <c r="A164" s="12" t="s">
        <v>489</v>
      </c>
      <c r="B164">
        <v>2169</v>
      </c>
      <c r="C164">
        <v>9262169</v>
      </c>
      <c r="D164" t="s">
        <v>490</v>
      </c>
      <c r="E164" s="28">
        <v>1459264.4596430045</v>
      </c>
      <c r="F164" s="62">
        <v>94931.920142078292</v>
      </c>
      <c r="G164" s="12">
        <v>114220.48177728785</v>
      </c>
      <c r="H164" s="13">
        <f t="shared" si="9"/>
        <v>19288.561635209553</v>
      </c>
      <c r="I164" s="12">
        <v>114596.68162350285</v>
      </c>
      <c r="J164" s="13">
        <f t="shared" si="10"/>
        <v>19664.761481424561</v>
      </c>
      <c r="K164" s="12">
        <v>145598.47963899412</v>
      </c>
      <c r="L164" s="13">
        <f t="shared" si="11"/>
        <v>50666.559496915826</v>
      </c>
      <c r="M164" s="12">
        <v>138903.92821523789</v>
      </c>
      <c r="N164" s="13">
        <f t="shared" si="8"/>
        <v>43972.008073159595</v>
      </c>
    </row>
    <row r="165" spans="1:14" x14ac:dyDescent="0.25">
      <c r="A165" s="12" t="s">
        <v>524</v>
      </c>
      <c r="B165">
        <v>2201</v>
      </c>
      <c r="C165">
        <v>9262201</v>
      </c>
      <c r="D165" t="s">
        <v>525</v>
      </c>
      <c r="E165" s="28">
        <v>1693315.9008293396</v>
      </c>
      <c r="F165" s="62">
        <v>177199.19970387087</v>
      </c>
      <c r="G165" s="12">
        <v>213542.21788840217</v>
      </c>
      <c r="H165" s="13">
        <f t="shared" si="9"/>
        <v>36343.018184531305</v>
      </c>
      <c r="I165" s="12">
        <v>184458.58733065188</v>
      </c>
      <c r="J165" s="13">
        <f t="shared" si="10"/>
        <v>7259.3876267810119</v>
      </c>
      <c r="K165" s="12">
        <v>272429.03512323264</v>
      </c>
      <c r="L165" s="13">
        <f t="shared" si="11"/>
        <v>95229.835419361771</v>
      </c>
      <c r="M165" s="12">
        <v>272936.76478691521</v>
      </c>
      <c r="N165" s="13">
        <f t="shared" si="8"/>
        <v>95737.565083044348</v>
      </c>
    </row>
    <row r="166" spans="1:14" x14ac:dyDescent="0.25">
      <c r="A166" s="12" t="s">
        <v>608</v>
      </c>
      <c r="B166">
        <v>2419</v>
      </c>
      <c r="C166">
        <v>9262419</v>
      </c>
      <c r="D166" t="s">
        <v>609</v>
      </c>
      <c r="E166" s="28">
        <v>1313527.2692136064</v>
      </c>
      <c r="F166" s="62">
        <v>148307.27420358019</v>
      </c>
      <c r="G166" s="12">
        <v>178237.23438091483</v>
      </c>
      <c r="H166" s="13">
        <f t="shared" si="9"/>
        <v>29929.960177334637</v>
      </c>
      <c r="I166" s="12">
        <v>173370.57252045881</v>
      </c>
      <c r="J166" s="13">
        <f t="shared" si="10"/>
        <v>25063.298316878616</v>
      </c>
      <c r="K166" s="12">
        <v>226482.593001881</v>
      </c>
      <c r="L166" s="13">
        <f t="shared" si="11"/>
        <v>78175.31879830081</v>
      </c>
      <c r="M166" s="12">
        <v>221098.92350770032</v>
      </c>
      <c r="N166" s="13">
        <f t="shared" si="8"/>
        <v>72791.649304120132</v>
      </c>
    </row>
    <row r="167" spans="1:14" x14ac:dyDescent="0.25">
      <c r="A167" s="12" t="s">
        <v>379</v>
      </c>
      <c r="B167">
        <v>2055</v>
      </c>
      <c r="C167">
        <v>9262055</v>
      </c>
      <c r="D167" t="s">
        <v>380</v>
      </c>
      <c r="E167" s="28">
        <v>1468112.5431615107</v>
      </c>
      <c r="F167" s="62">
        <v>132080.51958356454</v>
      </c>
      <c r="G167" s="12">
        <v>156727.61336536577</v>
      </c>
      <c r="H167" s="13">
        <f t="shared" si="9"/>
        <v>24647.093781801232</v>
      </c>
      <c r="I167" s="12">
        <v>131625.3015288985</v>
      </c>
      <c r="J167" s="13">
        <f t="shared" si="10"/>
        <v>-455.21805466603837</v>
      </c>
      <c r="K167" s="12">
        <v>195863.76282070921</v>
      </c>
      <c r="L167" s="13">
        <f t="shared" si="11"/>
        <v>63783.243237144663</v>
      </c>
      <c r="M167" s="12">
        <v>190636.54063383286</v>
      </c>
      <c r="N167" s="13">
        <f t="shared" si="8"/>
        <v>58556.021050268319</v>
      </c>
    </row>
    <row r="168" spans="1:14" x14ac:dyDescent="0.25">
      <c r="A168" s="12" t="s">
        <v>666</v>
      </c>
      <c r="B168">
        <v>3395</v>
      </c>
      <c r="C168">
        <v>9263395</v>
      </c>
      <c r="D168" t="s">
        <v>667</v>
      </c>
      <c r="E168" s="28">
        <v>1920278.7970657751</v>
      </c>
      <c r="F168" s="62">
        <v>161055.51147981995</v>
      </c>
      <c r="G168" s="12">
        <v>191964.40948325529</v>
      </c>
      <c r="H168" s="13">
        <f t="shared" si="9"/>
        <v>30908.898003435344</v>
      </c>
      <c r="I168" s="12">
        <v>182920.05141851888</v>
      </c>
      <c r="J168" s="13">
        <f t="shared" si="10"/>
        <v>21864.53993869893</v>
      </c>
      <c r="K168" s="12">
        <v>241310.40096368259</v>
      </c>
      <c r="L168" s="13">
        <f t="shared" si="11"/>
        <v>80254.889483862644</v>
      </c>
      <c r="M168" s="12">
        <v>236944.69294175017</v>
      </c>
      <c r="N168" s="13">
        <f t="shared" si="8"/>
        <v>75889.181461930217</v>
      </c>
    </row>
    <row r="169" spans="1:14" x14ac:dyDescent="0.25">
      <c r="A169" s="12" t="s">
        <v>422</v>
      </c>
      <c r="B169">
        <v>2091</v>
      </c>
      <c r="C169">
        <v>9262091</v>
      </c>
      <c r="D169" t="s">
        <v>423</v>
      </c>
      <c r="E169" s="28">
        <v>1135692.8652522743</v>
      </c>
      <c r="F169" s="62">
        <v>116538.17321785877</v>
      </c>
      <c r="G169" s="12">
        <v>141068.29269439488</v>
      </c>
      <c r="H169" s="13">
        <f t="shared" si="9"/>
        <v>24530.119476536114</v>
      </c>
      <c r="I169" s="12">
        <v>134585.69916580647</v>
      </c>
      <c r="J169" s="13">
        <f t="shared" si="10"/>
        <v>18047.525947947695</v>
      </c>
      <c r="K169" s="12">
        <v>181146.41328117019</v>
      </c>
      <c r="L169" s="13">
        <f t="shared" si="11"/>
        <v>64608.240063311416</v>
      </c>
      <c r="M169" s="12">
        <v>178484.05774925425</v>
      </c>
      <c r="N169" s="13">
        <f t="shared" si="8"/>
        <v>61945.884531395481</v>
      </c>
    </row>
    <row r="170" spans="1:14" x14ac:dyDescent="0.25">
      <c r="A170" s="12" t="s">
        <v>670</v>
      </c>
      <c r="B170">
        <v>3397</v>
      </c>
      <c r="C170">
        <v>9263397</v>
      </c>
      <c r="D170" t="s">
        <v>671</v>
      </c>
      <c r="E170" s="28">
        <v>1950169.706326921</v>
      </c>
      <c r="F170" s="62">
        <v>195849.13467085848</v>
      </c>
      <c r="G170" s="12">
        <v>232872.27458246768</v>
      </c>
      <c r="H170" s="13">
        <f t="shared" si="9"/>
        <v>37023.139911609207</v>
      </c>
      <c r="I170" s="12">
        <v>214733.71913764573</v>
      </c>
      <c r="J170" s="13">
        <f t="shared" si="10"/>
        <v>18884.584466787259</v>
      </c>
      <c r="K170" s="12">
        <v>291672.44847603369</v>
      </c>
      <c r="L170" s="13">
        <f t="shared" si="11"/>
        <v>95823.313805175218</v>
      </c>
      <c r="M170" s="12">
        <v>289226.90502539056</v>
      </c>
      <c r="N170" s="13">
        <f t="shared" si="8"/>
        <v>93377.770354532084</v>
      </c>
    </row>
    <row r="171" spans="1:14" x14ac:dyDescent="0.25">
      <c r="A171" s="12" t="s">
        <v>66</v>
      </c>
      <c r="B171">
        <v>2096</v>
      </c>
      <c r="C171">
        <v>9262096</v>
      </c>
      <c r="D171" t="s">
        <v>67</v>
      </c>
      <c r="E171" s="28">
        <v>549977.3421248477</v>
      </c>
      <c r="F171" s="62">
        <v>31126.685122658317</v>
      </c>
      <c r="G171" s="12">
        <v>37867.105095276347</v>
      </c>
      <c r="H171" s="13">
        <f t="shared" si="9"/>
        <v>6740.4199726180304</v>
      </c>
      <c r="I171" s="12">
        <v>34297.38408024855</v>
      </c>
      <c r="J171" s="13">
        <f t="shared" si="10"/>
        <v>3170.6989575902335</v>
      </c>
      <c r="K171" s="12">
        <v>48939.752186343845</v>
      </c>
      <c r="L171" s="13">
        <f t="shared" si="11"/>
        <v>17813.067063685528</v>
      </c>
      <c r="M171" s="12">
        <v>38165.234721416855</v>
      </c>
      <c r="N171" s="13">
        <f t="shared" si="8"/>
        <v>7038.5495987585382</v>
      </c>
    </row>
    <row r="172" spans="1:14" x14ac:dyDescent="0.25">
      <c r="A172" s="12" t="s">
        <v>434</v>
      </c>
      <c r="B172">
        <v>2104</v>
      </c>
      <c r="C172">
        <v>9262104</v>
      </c>
      <c r="D172" t="s">
        <v>435</v>
      </c>
      <c r="E172" s="28">
        <v>859291.75964157202</v>
      </c>
      <c r="F172" s="62">
        <v>40879.134386619087</v>
      </c>
      <c r="G172" s="12">
        <v>49668.480811870591</v>
      </c>
      <c r="H172" s="13">
        <f t="shared" si="9"/>
        <v>8789.3464252515041</v>
      </c>
      <c r="I172" s="12">
        <v>46511.92897185342</v>
      </c>
      <c r="J172" s="13">
        <f t="shared" si="10"/>
        <v>5632.7945852343328</v>
      </c>
      <c r="K172" s="12">
        <v>64075.974177802476</v>
      </c>
      <c r="L172" s="13">
        <f t="shared" si="11"/>
        <v>23196.839791183389</v>
      </c>
      <c r="M172" s="12">
        <v>54205.588399394721</v>
      </c>
      <c r="N172" s="13">
        <f t="shared" si="8"/>
        <v>13326.454012775634</v>
      </c>
    </row>
    <row r="173" spans="1:14" x14ac:dyDescent="0.25">
      <c r="A173" s="12" t="s">
        <v>71</v>
      </c>
      <c r="B173">
        <v>2101</v>
      </c>
      <c r="C173">
        <v>9262101</v>
      </c>
      <c r="D173" t="s">
        <v>72</v>
      </c>
      <c r="E173" s="28">
        <v>617421.50346519798</v>
      </c>
      <c r="F173" s="62">
        <v>43830.238339540309</v>
      </c>
      <c r="G173" s="12">
        <v>52939.354924540734</v>
      </c>
      <c r="H173" s="13">
        <f t="shared" si="9"/>
        <v>9109.1165850004254</v>
      </c>
      <c r="I173" s="12">
        <v>51032.412565778635</v>
      </c>
      <c r="J173" s="13">
        <f t="shared" si="10"/>
        <v>7202.1742262383268</v>
      </c>
      <c r="K173" s="12">
        <v>67841.86250192867</v>
      </c>
      <c r="L173" s="13">
        <f t="shared" si="11"/>
        <v>24011.624162388362</v>
      </c>
      <c r="M173" s="12">
        <v>57586.740967247744</v>
      </c>
      <c r="N173" s="13">
        <f t="shared" si="8"/>
        <v>13756.502627707436</v>
      </c>
    </row>
    <row r="174" spans="1:14" x14ac:dyDescent="0.25">
      <c r="A174" s="12" t="s">
        <v>287</v>
      </c>
      <c r="B174">
        <v>3329</v>
      </c>
      <c r="C174">
        <v>9263329</v>
      </c>
      <c r="D174" t="s">
        <v>802</v>
      </c>
      <c r="E174" s="28">
        <v>925326</v>
      </c>
      <c r="F174" s="62">
        <v>46075.8908459632</v>
      </c>
      <c r="G174" s="12">
        <v>56037.964100629608</v>
      </c>
      <c r="H174" s="13">
        <f t="shared" si="9"/>
        <v>9962.0732546664076</v>
      </c>
      <c r="I174" s="12">
        <v>54462.941435889123</v>
      </c>
      <c r="J174" s="13">
        <f t="shared" si="10"/>
        <v>8387.0505899259224</v>
      </c>
      <c r="K174" s="12">
        <v>72395.603105559276</v>
      </c>
      <c r="L174" s="13">
        <f t="shared" si="11"/>
        <v>26319.712259596075</v>
      </c>
      <c r="M174" s="12">
        <v>62829.270540155354</v>
      </c>
      <c r="N174" s="13">
        <f t="shared" si="8"/>
        <v>16753.379694192154</v>
      </c>
    </row>
    <row r="175" spans="1:14" x14ac:dyDescent="0.25">
      <c r="A175" s="12" t="s">
        <v>432</v>
      </c>
      <c r="B175">
        <v>2102</v>
      </c>
      <c r="C175">
        <v>9262102</v>
      </c>
      <c r="D175" t="s">
        <v>433</v>
      </c>
      <c r="E175" s="28">
        <v>531355.13179360749</v>
      </c>
      <c r="F175" s="62">
        <v>33265.679589915126</v>
      </c>
      <c r="G175" s="12">
        <v>40441.950249282061</v>
      </c>
      <c r="H175" s="13">
        <f t="shared" si="9"/>
        <v>7176.2706593669354</v>
      </c>
      <c r="I175" s="12">
        <v>37895.276118821079</v>
      </c>
      <c r="J175" s="13">
        <f t="shared" si="10"/>
        <v>4629.5965289059532</v>
      </c>
      <c r="K175" s="12">
        <v>52237.926341959479</v>
      </c>
      <c r="L175" s="13">
        <f t="shared" si="11"/>
        <v>18972.246752044353</v>
      </c>
      <c r="M175" s="12">
        <v>41441.039880925397</v>
      </c>
      <c r="N175" s="13">
        <f t="shared" si="8"/>
        <v>8175.3602910102709</v>
      </c>
    </row>
    <row r="176" spans="1:14" x14ac:dyDescent="0.25">
      <c r="A176" s="12" t="s">
        <v>331</v>
      </c>
      <c r="B176">
        <v>5213</v>
      </c>
      <c r="C176">
        <v>9265213</v>
      </c>
      <c r="D176" t="s">
        <v>332</v>
      </c>
      <c r="E176" s="28">
        <v>704985.25674370234</v>
      </c>
      <c r="F176" s="62">
        <v>68268.38496306281</v>
      </c>
      <c r="G176" s="12">
        <v>81511.932174011046</v>
      </c>
      <c r="H176" s="13">
        <f t="shared" si="9"/>
        <v>13243.547210948236</v>
      </c>
      <c r="I176" s="12">
        <v>81876.379145343148</v>
      </c>
      <c r="J176" s="13">
        <f t="shared" si="10"/>
        <v>13607.994182280338</v>
      </c>
      <c r="K176" s="12">
        <v>103047.31009413618</v>
      </c>
      <c r="L176" s="13">
        <f t="shared" si="11"/>
        <v>34778.925131073367</v>
      </c>
      <c r="M176" s="12">
        <v>93436.569356113279</v>
      </c>
      <c r="N176" s="13">
        <f t="shared" si="8"/>
        <v>25168.184393050469</v>
      </c>
    </row>
    <row r="177" spans="1:15" x14ac:dyDescent="0.25">
      <c r="A177" s="12" t="s">
        <v>321</v>
      </c>
      <c r="B177">
        <v>5202</v>
      </c>
      <c r="C177">
        <v>9265202</v>
      </c>
      <c r="D177" t="s">
        <v>322</v>
      </c>
      <c r="E177" s="28">
        <v>991821.21823149582</v>
      </c>
      <c r="F177" s="62">
        <v>72752.310249916904</v>
      </c>
      <c r="G177" s="12">
        <v>85910.926100373152</v>
      </c>
      <c r="H177" s="13">
        <f t="shared" si="9"/>
        <v>13158.615850456248</v>
      </c>
      <c r="I177" s="12">
        <v>80320.533962044166</v>
      </c>
      <c r="J177" s="13">
        <f t="shared" si="10"/>
        <v>7568.2237121272628</v>
      </c>
      <c r="K177" s="12">
        <v>107021.914726843</v>
      </c>
      <c r="L177" s="13">
        <f t="shared" si="11"/>
        <v>34269.604476926092</v>
      </c>
      <c r="M177" s="12">
        <v>97714.338091621656</v>
      </c>
      <c r="N177" s="13">
        <f t="shared" si="8"/>
        <v>24962.027841704752</v>
      </c>
    </row>
    <row r="178" spans="1:15" x14ac:dyDescent="0.25">
      <c r="A178" s="12" t="s">
        <v>565</v>
      </c>
      <c r="B178">
        <v>2275</v>
      </c>
      <c r="C178">
        <v>9262275</v>
      </c>
      <c r="D178" t="s">
        <v>567</v>
      </c>
      <c r="E178" s="28">
        <v>609816.98514980637</v>
      </c>
      <c r="F178" s="62">
        <v>44117.4861663665</v>
      </c>
      <c r="G178" s="12">
        <v>53828.605259221476</v>
      </c>
      <c r="H178" s="13">
        <f t="shared" si="9"/>
        <v>9711.1190928549768</v>
      </c>
      <c r="I178" s="12">
        <v>54761.776663171157</v>
      </c>
      <c r="J178" s="13">
        <f t="shared" si="10"/>
        <v>10644.290496804657</v>
      </c>
      <c r="K178" s="12">
        <v>69859.8638888391</v>
      </c>
      <c r="L178" s="13">
        <f t="shared" si="11"/>
        <v>25742.3777224726</v>
      </c>
      <c r="M178" s="12">
        <v>59775.974003923024</v>
      </c>
      <c r="N178" s="13">
        <f t="shared" si="8"/>
        <v>15658.487837556524</v>
      </c>
    </row>
    <row r="179" spans="1:15" x14ac:dyDescent="0.25">
      <c r="A179" s="12" t="s">
        <v>623</v>
      </c>
      <c r="B179">
        <v>3053</v>
      </c>
      <c r="C179">
        <v>9263053</v>
      </c>
      <c r="D179" t="s">
        <v>624</v>
      </c>
      <c r="E179" s="28">
        <v>881169.7299049173</v>
      </c>
      <c r="F179" s="62">
        <v>47157.888873582655</v>
      </c>
      <c r="G179" s="12">
        <v>57323.117539849438</v>
      </c>
      <c r="H179" s="13">
        <f t="shared" si="9"/>
        <v>10165.228666266783</v>
      </c>
      <c r="I179" s="12">
        <v>56488.874057290683</v>
      </c>
      <c r="J179" s="13">
        <f t="shared" si="10"/>
        <v>9330.9851837080278</v>
      </c>
      <c r="K179" s="12">
        <v>74023.750947774606</v>
      </c>
      <c r="L179" s="13">
        <f t="shared" si="11"/>
        <v>26865.862074191951</v>
      </c>
      <c r="M179" s="12">
        <v>64377.394818067529</v>
      </c>
      <c r="N179" s="13">
        <f t="shared" si="8"/>
        <v>17219.505944484874</v>
      </c>
    </row>
    <row r="180" spans="1:15" x14ac:dyDescent="0.25">
      <c r="A180" s="12" t="s">
        <v>73</v>
      </c>
      <c r="B180">
        <v>2105</v>
      </c>
      <c r="C180">
        <v>9262105</v>
      </c>
      <c r="D180" t="s">
        <v>74</v>
      </c>
      <c r="E180" s="28">
        <v>604015.06503210077</v>
      </c>
      <c r="F180" s="62">
        <v>44037.160510677844</v>
      </c>
      <c r="G180" s="12">
        <v>51892.413859513144</v>
      </c>
      <c r="H180" s="13">
        <f t="shared" si="9"/>
        <v>7855.2533488353001</v>
      </c>
      <c r="I180" s="12">
        <v>43053.911496639637</v>
      </c>
      <c r="J180" s="13">
        <f t="shared" si="10"/>
        <v>-983.24901403820695</v>
      </c>
      <c r="K180" s="12">
        <v>64244.181841926111</v>
      </c>
      <c r="L180" s="13">
        <f t="shared" si="11"/>
        <v>20207.021331248267</v>
      </c>
      <c r="M180" s="12">
        <v>53409.16679639955</v>
      </c>
      <c r="N180" s="13">
        <f t="shared" si="8"/>
        <v>9372.0062857217054</v>
      </c>
    </row>
    <row r="181" spans="1:15" x14ac:dyDescent="0.25">
      <c r="A181" s="12" t="s">
        <v>789</v>
      </c>
      <c r="B181">
        <v>3145</v>
      </c>
      <c r="C181">
        <v>9263145</v>
      </c>
      <c r="D181" t="s">
        <v>801</v>
      </c>
      <c r="E181" s="28">
        <v>539554.99550127925</v>
      </c>
      <c r="F181" s="62">
        <v>26408.376751443637</v>
      </c>
      <c r="G181" s="12">
        <v>32047.858104111579</v>
      </c>
      <c r="H181" s="13">
        <f t="shared" si="9"/>
        <v>5639.4813526679427</v>
      </c>
      <c r="I181" s="12">
        <v>26433.536794890751</v>
      </c>
      <c r="J181" s="13">
        <f t="shared" si="10"/>
        <v>25.160043447114731</v>
      </c>
      <c r="K181" s="12">
        <v>41272.501083119991</v>
      </c>
      <c r="L181" s="13">
        <f t="shared" si="11"/>
        <v>14864.124331676354</v>
      </c>
      <c r="M181" s="12">
        <v>30301.387436059056</v>
      </c>
      <c r="N181" s="13">
        <f t="shared" si="8"/>
        <v>3893.0106846154194</v>
      </c>
    </row>
    <row r="182" spans="1:15" x14ac:dyDescent="0.25">
      <c r="A182" s="12" t="s">
        <v>406</v>
      </c>
      <c r="B182">
        <v>2075</v>
      </c>
      <c r="C182">
        <v>9262075</v>
      </c>
      <c r="D182" t="s">
        <v>407</v>
      </c>
      <c r="E182" s="28">
        <v>872350.61410528608</v>
      </c>
      <c r="F182" s="62">
        <v>57529.714463759745</v>
      </c>
      <c r="G182" s="12">
        <v>69485.218391650764</v>
      </c>
      <c r="H182" s="13">
        <f t="shared" si="9"/>
        <v>11955.503927891019</v>
      </c>
      <c r="I182" s="12">
        <v>67971.547512363104</v>
      </c>
      <c r="J182" s="13">
        <f t="shared" si="10"/>
        <v>10441.833048603359</v>
      </c>
      <c r="K182" s="12">
        <v>88969.932407918226</v>
      </c>
      <c r="L182" s="13">
        <f t="shared" si="11"/>
        <v>31440.217944158481</v>
      </c>
      <c r="M182" s="12">
        <v>79497.946305078061</v>
      </c>
      <c r="N182" s="13">
        <f t="shared" si="8"/>
        <v>21968.231841318317</v>
      </c>
    </row>
    <row r="183" spans="1:15" x14ac:dyDescent="0.25">
      <c r="A183" s="12" t="s">
        <v>559</v>
      </c>
      <c r="B183">
        <v>2246</v>
      </c>
      <c r="C183">
        <v>9262246</v>
      </c>
      <c r="D183" t="s">
        <v>560</v>
      </c>
      <c r="E183" s="28">
        <v>790695.57948258531</v>
      </c>
      <c r="F183" s="62">
        <v>54119.339931124712</v>
      </c>
      <c r="G183" s="12">
        <v>65776.523655218523</v>
      </c>
      <c r="H183" s="13">
        <f t="shared" si="9"/>
        <v>11657.183724093811</v>
      </c>
      <c r="I183" s="12">
        <v>67052.679168346949</v>
      </c>
      <c r="J183" s="13">
        <f t="shared" si="10"/>
        <v>12933.339237222237</v>
      </c>
      <c r="K183" s="12">
        <v>84937.859951132516</v>
      </c>
      <c r="L183" s="13">
        <f t="shared" si="11"/>
        <v>30818.520020007803</v>
      </c>
      <c r="M183" s="12">
        <v>75406.099132983785</v>
      </c>
      <c r="N183" s="13">
        <f t="shared" si="8"/>
        <v>21286.759201859073</v>
      </c>
    </row>
    <row r="184" spans="1:15" x14ac:dyDescent="0.25">
      <c r="A184" s="63" t="s">
        <v>75</v>
      </c>
      <c r="B184" s="64">
        <v>2107</v>
      </c>
      <c r="C184" s="64">
        <v>9262107</v>
      </c>
      <c r="D184" s="64" t="s">
        <v>76</v>
      </c>
      <c r="E184" s="65">
        <v>244741.13632290935</v>
      </c>
      <c r="F184" s="66">
        <v>17532.510246575217</v>
      </c>
      <c r="G184" s="63">
        <v>20827.005453756035</v>
      </c>
      <c r="H184" s="67">
        <f t="shared" si="9"/>
        <v>3294.4952071808184</v>
      </c>
      <c r="I184" s="12">
        <v>12265.143122981872</v>
      </c>
      <c r="J184" s="67">
        <f t="shared" si="10"/>
        <v>-5267.3671235933452</v>
      </c>
      <c r="K184" s="63">
        <v>26112.716780286672</v>
      </c>
      <c r="L184" s="13">
        <f t="shared" si="11"/>
        <v>8580.2065337114545</v>
      </c>
      <c r="M184" s="12">
        <v>14206.412449451655</v>
      </c>
      <c r="N184" s="67">
        <f t="shared" si="8"/>
        <v>-3326.0977971235625</v>
      </c>
      <c r="O184" t="s">
        <v>850</v>
      </c>
    </row>
    <row r="185" spans="1:15" x14ac:dyDescent="0.25">
      <c r="A185" s="12" t="s">
        <v>436</v>
      </c>
      <c r="B185">
        <v>2106</v>
      </c>
      <c r="C185">
        <v>9262106</v>
      </c>
      <c r="D185" t="s">
        <v>437</v>
      </c>
      <c r="E185" s="28">
        <v>572414.63552274776</v>
      </c>
      <c r="F185" s="62">
        <v>29979.480193002724</v>
      </c>
      <c r="G185" s="12">
        <v>35118.942927985336</v>
      </c>
      <c r="H185" s="13">
        <f t="shared" si="9"/>
        <v>5139.4627349826114</v>
      </c>
      <c r="I185" s="12">
        <v>23821.928954439107</v>
      </c>
      <c r="J185" s="13">
        <f t="shared" si="10"/>
        <v>-6157.5512385636175</v>
      </c>
      <c r="K185" s="12">
        <v>43153.522911872569</v>
      </c>
      <c r="L185" s="13">
        <f t="shared" si="11"/>
        <v>13174.042718869845</v>
      </c>
      <c r="M185" s="12">
        <v>31970.212926916043</v>
      </c>
      <c r="N185" s="13">
        <f t="shared" si="8"/>
        <v>1990.732733913319</v>
      </c>
    </row>
    <row r="186" spans="1:15" x14ac:dyDescent="0.25">
      <c r="A186" s="12" t="s">
        <v>340</v>
      </c>
      <c r="B186">
        <v>2006</v>
      </c>
      <c r="C186">
        <v>9262006</v>
      </c>
      <c r="D186" t="s">
        <v>341</v>
      </c>
      <c r="E186" s="28">
        <v>1349062.8169480402</v>
      </c>
      <c r="F186" s="62">
        <v>69739.495159349899</v>
      </c>
      <c r="G186" s="12">
        <v>84491.9559857641</v>
      </c>
      <c r="H186" s="13">
        <f t="shared" si="9"/>
        <v>14752.460826414201</v>
      </c>
      <c r="I186" s="12">
        <v>86036.420221701934</v>
      </c>
      <c r="J186" s="13">
        <f t="shared" si="10"/>
        <v>16296.925062352035</v>
      </c>
      <c r="K186" s="12">
        <v>108677.54003150976</v>
      </c>
      <c r="L186" s="13">
        <f t="shared" si="11"/>
        <v>38938.044872159866</v>
      </c>
      <c r="M186" s="12">
        <v>100494.23478786854</v>
      </c>
      <c r="N186" s="13">
        <f t="shared" si="8"/>
        <v>30754.739628518641</v>
      </c>
    </row>
    <row r="187" spans="1:15" x14ac:dyDescent="0.25">
      <c r="A187" s="12" t="s">
        <v>482</v>
      </c>
      <c r="B187">
        <v>2163</v>
      </c>
      <c r="C187">
        <v>9262163</v>
      </c>
      <c r="D187" t="s">
        <v>483</v>
      </c>
      <c r="E187" s="28">
        <v>876491.81057505484</v>
      </c>
      <c r="F187" s="62">
        <v>59900.922634673036</v>
      </c>
      <c r="G187" s="12">
        <v>73119.787956595712</v>
      </c>
      <c r="H187" s="13">
        <f t="shared" si="9"/>
        <v>13218.865321922676</v>
      </c>
      <c r="I187" s="12">
        <v>77786.330867964731</v>
      </c>
      <c r="J187" s="13">
        <f t="shared" si="10"/>
        <v>17885.408233291695</v>
      </c>
      <c r="K187" s="12">
        <v>94942.624740109211</v>
      </c>
      <c r="L187" s="13">
        <f t="shared" si="11"/>
        <v>35041.702105436176</v>
      </c>
      <c r="M187" s="12">
        <v>85797.749074486579</v>
      </c>
      <c r="N187" s="13">
        <f t="shared" si="8"/>
        <v>25896.826439813543</v>
      </c>
    </row>
    <row r="188" spans="1:15" x14ac:dyDescent="0.25">
      <c r="A188" s="12" t="s">
        <v>604</v>
      </c>
      <c r="B188">
        <v>2413</v>
      </c>
      <c r="C188">
        <v>9262413</v>
      </c>
      <c r="D188" t="s">
        <v>605</v>
      </c>
      <c r="E188" s="28">
        <v>1022194.750575376</v>
      </c>
      <c r="F188" s="62">
        <v>72523.120662156536</v>
      </c>
      <c r="G188" s="12">
        <v>88636.289368385362</v>
      </c>
      <c r="H188" s="13">
        <f t="shared" si="9"/>
        <v>16113.168706228826</v>
      </c>
      <c r="I188" s="12">
        <v>98186.53364544244</v>
      </c>
      <c r="J188" s="13">
        <f t="shared" si="10"/>
        <v>25663.412983285903</v>
      </c>
      <c r="K188" s="12">
        <v>115309.80139753477</v>
      </c>
      <c r="L188" s="13">
        <f t="shared" si="11"/>
        <v>42786.680735378235</v>
      </c>
      <c r="M188" s="12">
        <v>106889.19758807113</v>
      </c>
      <c r="N188" s="13">
        <f t="shared" si="8"/>
        <v>34366.076925914589</v>
      </c>
    </row>
    <row r="189" spans="1:15" x14ac:dyDescent="0.25">
      <c r="A189" s="12" t="s">
        <v>625</v>
      </c>
      <c r="B189">
        <v>3054</v>
      </c>
      <c r="C189">
        <v>9263054</v>
      </c>
      <c r="D189" t="s">
        <v>626</v>
      </c>
      <c r="E189" s="28">
        <v>499519.78554333077</v>
      </c>
      <c r="F189" s="62">
        <v>25637.053761472551</v>
      </c>
      <c r="G189" s="12">
        <v>31085.363778422008</v>
      </c>
      <c r="H189" s="13">
        <f t="shared" si="9"/>
        <v>5448.3100169494573</v>
      </c>
      <c r="I189" s="12">
        <v>25557.894157706134</v>
      </c>
      <c r="J189" s="13">
        <f t="shared" si="10"/>
        <v>-79.159603766416694</v>
      </c>
      <c r="K189" s="12">
        <v>39992.465316164133</v>
      </c>
      <c r="L189" s="13">
        <f t="shared" si="11"/>
        <v>14355.411554691582</v>
      </c>
      <c r="M189" s="12">
        <v>28880.101688806761</v>
      </c>
      <c r="N189" s="13">
        <f t="shared" si="8"/>
        <v>3243.0479273342098</v>
      </c>
    </row>
    <row r="190" spans="1:15" x14ac:dyDescent="0.25">
      <c r="A190" s="12" t="s">
        <v>426</v>
      </c>
      <c r="B190">
        <v>2095</v>
      </c>
      <c r="C190">
        <v>9262095</v>
      </c>
      <c r="D190" t="s">
        <v>427</v>
      </c>
      <c r="E190" s="28">
        <v>388093.05230197217</v>
      </c>
      <c r="F190" s="62">
        <v>30478.952445555889</v>
      </c>
      <c r="G190" s="12">
        <v>35855.149773442608</v>
      </c>
      <c r="H190" s="13">
        <f t="shared" si="9"/>
        <v>5376.197327886719</v>
      </c>
      <c r="I190" s="12">
        <v>26967.328475796334</v>
      </c>
      <c r="J190" s="13">
        <f t="shared" si="10"/>
        <v>-3511.6239697595556</v>
      </c>
      <c r="K190" s="12">
        <v>44420.889769062895</v>
      </c>
      <c r="L190" s="13">
        <f t="shared" si="11"/>
        <v>13941.937323507005</v>
      </c>
      <c r="M190" s="12">
        <v>33015.464335277647</v>
      </c>
      <c r="N190" s="13">
        <f t="shared" si="8"/>
        <v>2536.5118897217581</v>
      </c>
    </row>
    <row r="191" spans="1:15" x14ac:dyDescent="0.25">
      <c r="A191" s="12" t="s">
        <v>651</v>
      </c>
      <c r="B191">
        <v>3339</v>
      </c>
      <c r="C191">
        <v>9263339</v>
      </c>
      <c r="D191" t="s">
        <v>652</v>
      </c>
      <c r="E191" s="28">
        <v>684289.13831974682</v>
      </c>
      <c r="F191" s="62">
        <v>56649.60293821017</v>
      </c>
      <c r="G191" s="12">
        <v>68742.910583055898</v>
      </c>
      <c r="H191" s="13">
        <f t="shared" si="9"/>
        <v>12093.307644845729</v>
      </c>
      <c r="I191" s="12">
        <v>72155.955597498745</v>
      </c>
      <c r="J191" s="13">
        <f t="shared" si="10"/>
        <v>15506.352659288576</v>
      </c>
      <c r="K191" s="12">
        <v>88659.052997945284</v>
      </c>
      <c r="L191" s="13">
        <f t="shared" si="11"/>
        <v>32009.450059735114</v>
      </c>
      <c r="M191" s="12">
        <v>78987.427037251371</v>
      </c>
      <c r="N191" s="13">
        <f t="shared" si="8"/>
        <v>22337.824099041201</v>
      </c>
    </row>
    <row r="192" spans="1:15" x14ac:dyDescent="0.25">
      <c r="A192" s="12" t="s">
        <v>185</v>
      </c>
      <c r="B192">
        <v>2371</v>
      </c>
      <c r="C192">
        <v>9262371</v>
      </c>
      <c r="D192" t="s">
        <v>186</v>
      </c>
      <c r="E192" s="28">
        <v>1916720</v>
      </c>
      <c r="F192" s="62">
        <v>105511.60878797837</v>
      </c>
      <c r="G192" s="12">
        <v>128368.91621996267</v>
      </c>
      <c r="H192" s="13">
        <f t="shared" si="9"/>
        <v>22857.3074319843</v>
      </c>
      <c r="I192" s="12">
        <v>140935.7610732895</v>
      </c>
      <c r="J192" s="13">
        <f t="shared" si="10"/>
        <v>35424.152285311124</v>
      </c>
      <c r="K192" s="12">
        <v>166015.51304215647</v>
      </c>
      <c r="L192" s="13">
        <f t="shared" si="11"/>
        <v>60503.904254178095</v>
      </c>
      <c r="M192" s="12">
        <v>159906.10857044189</v>
      </c>
      <c r="N192" s="13">
        <f t="shared" si="8"/>
        <v>54394.499782463521</v>
      </c>
    </row>
    <row r="193" spans="1:14" x14ac:dyDescent="0.25">
      <c r="A193" s="12" t="s">
        <v>77</v>
      </c>
      <c r="B193">
        <v>2115</v>
      </c>
      <c r="C193">
        <v>9262115</v>
      </c>
      <c r="D193" t="s">
        <v>78</v>
      </c>
      <c r="E193" s="28">
        <v>484979.86867545068</v>
      </c>
      <c r="F193" s="62">
        <v>39102.938289306825</v>
      </c>
      <c r="G193" s="12">
        <v>46733.371092584282</v>
      </c>
      <c r="H193" s="13">
        <f t="shared" si="9"/>
        <v>7630.4328032774574</v>
      </c>
      <c r="I193" s="12">
        <v>41994.730879805575</v>
      </c>
      <c r="J193" s="13">
        <f t="shared" si="10"/>
        <v>2891.7925904987496</v>
      </c>
      <c r="K193" s="12">
        <v>59115.205006094839</v>
      </c>
      <c r="L193" s="13">
        <f t="shared" si="11"/>
        <v>20012.266716788014</v>
      </c>
      <c r="M193" s="12">
        <v>48324.07718715135</v>
      </c>
      <c r="N193" s="13">
        <f t="shared" si="8"/>
        <v>9221.1388978445248</v>
      </c>
    </row>
    <row r="194" spans="1:14" x14ac:dyDescent="0.25">
      <c r="A194" s="12" t="s">
        <v>191</v>
      </c>
      <c r="B194">
        <v>2383</v>
      </c>
      <c r="C194">
        <v>9262383</v>
      </c>
      <c r="D194" t="s">
        <v>192</v>
      </c>
      <c r="E194" s="28">
        <v>559138.36060571764</v>
      </c>
      <c r="F194" s="62">
        <v>37866.520167684386</v>
      </c>
      <c r="G194" s="12">
        <v>44623.233046329238</v>
      </c>
      <c r="H194" s="13">
        <f t="shared" si="9"/>
        <v>6756.712878644852</v>
      </c>
      <c r="I194" s="12">
        <v>35774.852830335505</v>
      </c>
      <c r="J194" s="13">
        <f t="shared" si="10"/>
        <v>-2091.6673373488811</v>
      </c>
      <c r="K194" s="12">
        <v>55393.852156681358</v>
      </c>
      <c r="L194" s="13">
        <f t="shared" si="11"/>
        <v>17527.331988996972</v>
      </c>
      <c r="M194" s="12">
        <v>44493.789876183044</v>
      </c>
      <c r="N194" s="13">
        <f t="shared" si="8"/>
        <v>6627.2697084986576</v>
      </c>
    </row>
    <row r="195" spans="1:14" x14ac:dyDescent="0.25">
      <c r="A195" s="12" t="s">
        <v>627</v>
      </c>
      <c r="B195">
        <v>3056</v>
      </c>
      <c r="C195">
        <v>9263056</v>
      </c>
      <c r="D195" t="s">
        <v>628</v>
      </c>
      <c r="E195" s="28">
        <v>904005.77453883749</v>
      </c>
      <c r="F195" s="62">
        <v>55607.997349192483</v>
      </c>
      <c r="G195" s="12">
        <v>67634.509873217816</v>
      </c>
      <c r="H195" s="13">
        <f t="shared" si="9"/>
        <v>12026.512524025333</v>
      </c>
      <c r="I195" s="12">
        <v>69220.209979089952</v>
      </c>
      <c r="J195" s="13">
        <f t="shared" si="10"/>
        <v>13612.212629897469</v>
      </c>
      <c r="K195" s="12">
        <v>87409.486397862784</v>
      </c>
      <c r="L195" s="13">
        <f t="shared" si="11"/>
        <v>31801.489048670301</v>
      </c>
      <c r="M195" s="12">
        <v>78175.366748581611</v>
      </c>
      <c r="N195" s="13">
        <f t="shared" si="8"/>
        <v>22567.369399389128</v>
      </c>
    </row>
    <row r="196" spans="1:14" x14ac:dyDescent="0.25">
      <c r="A196" s="12" t="s">
        <v>442</v>
      </c>
      <c r="B196">
        <v>2114</v>
      </c>
      <c r="C196">
        <v>9262114</v>
      </c>
      <c r="D196" t="s">
        <v>443</v>
      </c>
      <c r="E196" s="28">
        <v>523711.21275977249</v>
      </c>
      <c r="F196" s="62">
        <v>28336.059339954616</v>
      </c>
      <c r="G196" s="12">
        <v>34439.563652456935</v>
      </c>
      <c r="H196" s="13">
        <f t="shared" si="9"/>
        <v>6103.5043125023185</v>
      </c>
      <c r="I196" s="12">
        <v>29764.980741765601</v>
      </c>
      <c r="J196" s="13">
        <f t="shared" si="10"/>
        <v>1428.9214018109851</v>
      </c>
      <c r="K196" s="12">
        <v>44441.748393439884</v>
      </c>
      <c r="L196" s="13">
        <f t="shared" si="11"/>
        <v>16105.689053485268</v>
      </c>
      <c r="M196" s="12">
        <v>33476.396861459369</v>
      </c>
      <c r="N196" s="13">
        <f t="shared" si="8"/>
        <v>5140.3375215047527</v>
      </c>
    </row>
    <row r="197" spans="1:14" x14ac:dyDescent="0.25">
      <c r="A197" s="12" t="s">
        <v>262</v>
      </c>
      <c r="B197">
        <v>3131</v>
      </c>
      <c r="C197">
        <v>9263131</v>
      </c>
      <c r="D197" t="s">
        <v>263</v>
      </c>
      <c r="E197" s="28">
        <v>473161.22218705347</v>
      </c>
      <c r="F197" s="62">
        <v>23372.139542181147</v>
      </c>
      <c r="G197" s="12">
        <v>28146.304441738401</v>
      </c>
      <c r="H197" s="13">
        <f t="shared" si="9"/>
        <v>4774.1648995572541</v>
      </c>
      <c r="I197" s="12">
        <v>21015.150815780242</v>
      </c>
      <c r="J197" s="13">
        <f t="shared" si="10"/>
        <v>-2356.9887264009049</v>
      </c>
      <c r="K197" s="12">
        <v>35880.227338776953</v>
      </c>
      <c r="L197" s="13">
        <f t="shared" si="11"/>
        <v>12508.087796595806</v>
      </c>
      <c r="M197" s="12">
        <v>24592.312482466667</v>
      </c>
      <c r="N197" s="13">
        <f t="shared" si="8"/>
        <v>1220.1729402855199</v>
      </c>
    </row>
    <row r="198" spans="1:14" x14ac:dyDescent="0.25">
      <c r="A198" s="12" t="s">
        <v>11</v>
      </c>
      <c r="B198">
        <v>2001</v>
      </c>
      <c r="C198">
        <v>9262001</v>
      </c>
      <c r="D198" t="s">
        <v>13</v>
      </c>
      <c r="E198" s="28">
        <v>874234.64703858562</v>
      </c>
      <c r="F198" s="62">
        <v>58946.207169499641</v>
      </c>
      <c r="G198" s="12">
        <v>71714.438752792397</v>
      </c>
      <c r="H198" s="13">
        <f t="shared" si="9"/>
        <v>12768.231583292756</v>
      </c>
      <c r="I198" s="12">
        <v>73047.088461034553</v>
      </c>
      <c r="J198" s="13">
        <f t="shared" si="10"/>
        <v>14100.881291534912</v>
      </c>
      <c r="K198" s="12">
        <v>92661.751262125108</v>
      </c>
      <c r="L198" s="13">
        <f t="shared" si="11"/>
        <v>33715.544092625467</v>
      </c>
      <c r="M198" s="12">
        <v>83334.932355390905</v>
      </c>
      <c r="N198" s="13">
        <f t="shared" si="8"/>
        <v>24388.725185891264</v>
      </c>
    </row>
    <row r="199" spans="1:14" x14ac:dyDescent="0.25">
      <c r="A199" s="12" t="s">
        <v>555</v>
      </c>
      <c r="B199">
        <v>2238</v>
      </c>
      <c r="C199">
        <v>9262238</v>
      </c>
      <c r="D199" t="s">
        <v>556</v>
      </c>
      <c r="E199" s="28">
        <v>575556.01744507567</v>
      </c>
      <c r="F199" s="62">
        <v>34984.26610437972</v>
      </c>
      <c r="G199" s="12">
        <v>42499.275162279962</v>
      </c>
      <c r="H199" s="13">
        <f t="shared" si="9"/>
        <v>7515.0090579002426</v>
      </c>
      <c r="I199" s="12">
        <v>39649.824005109214</v>
      </c>
      <c r="J199" s="13">
        <f t="shared" si="10"/>
        <v>4665.5579007294946</v>
      </c>
      <c r="K199" s="12">
        <v>54835.160180031031</v>
      </c>
      <c r="L199" s="13">
        <f t="shared" si="11"/>
        <v>19850.894075651311</v>
      </c>
      <c r="M199" s="12">
        <v>44246.634137096218</v>
      </c>
      <c r="N199" s="13">
        <f t="shared" ref="N199:N262" si="12">M199-F199</f>
        <v>9262.3680327164984</v>
      </c>
    </row>
    <row r="200" spans="1:14" x14ac:dyDescent="0.25">
      <c r="A200" s="12" t="s">
        <v>226</v>
      </c>
      <c r="B200">
        <v>3059</v>
      </c>
      <c r="C200">
        <v>9263059</v>
      </c>
      <c r="D200" t="s">
        <v>227</v>
      </c>
      <c r="E200" s="28">
        <v>502236.043199301</v>
      </c>
      <c r="F200" s="62">
        <v>34630.13285925216</v>
      </c>
      <c r="G200" s="12">
        <v>40449.144103341154</v>
      </c>
      <c r="H200" s="13">
        <f t="shared" ref="H200:H263" si="13">G200-F200</f>
        <v>5819.0112440889934</v>
      </c>
      <c r="I200" s="12">
        <v>30072.165504803299</v>
      </c>
      <c r="J200" s="13">
        <f t="shared" ref="J200:J263" si="14">I200-F200</f>
        <v>-4557.9673544488614</v>
      </c>
      <c r="K200" s="12">
        <v>49643.330744267063</v>
      </c>
      <c r="L200" s="13">
        <f t="shared" ref="L200:L263" si="15">K200-F200</f>
        <v>15013.197885014903</v>
      </c>
      <c r="M200" s="12">
        <v>38399.134863762432</v>
      </c>
      <c r="N200" s="13">
        <f t="shared" si="12"/>
        <v>3769.0020045102719</v>
      </c>
    </row>
    <row r="201" spans="1:14" x14ac:dyDescent="0.25">
      <c r="A201" s="12" t="s">
        <v>303</v>
      </c>
      <c r="B201">
        <v>3408</v>
      </c>
      <c r="C201">
        <v>9263408</v>
      </c>
      <c r="D201" t="s">
        <v>304</v>
      </c>
      <c r="E201" s="28">
        <v>354111.76244690054</v>
      </c>
      <c r="F201" s="62">
        <v>20850.445544528513</v>
      </c>
      <c r="G201" s="12">
        <v>25327.568944707811</v>
      </c>
      <c r="H201" s="13">
        <f t="shared" si="13"/>
        <v>4477.1234001792982</v>
      </c>
      <c r="I201" s="12">
        <v>19567.406134389053</v>
      </c>
      <c r="J201" s="13">
        <f t="shared" si="14"/>
        <v>-1283.0394101394595</v>
      </c>
      <c r="K201" s="12">
        <v>32663.076447419076</v>
      </c>
      <c r="L201" s="13">
        <f t="shared" si="15"/>
        <v>11812.630902890563</v>
      </c>
      <c r="M201" s="12">
        <v>21164.996616610744</v>
      </c>
      <c r="N201" s="13">
        <f t="shared" si="12"/>
        <v>314.55107208223126</v>
      </c>
    </row>
    <row r="202" spans="1:14" x14ac:dyDescent="0.25">
      <c r="A202" s="12" t="s">
        <v>79</v>
      </c>
      <c r="B202">
        <v>2119</v>
      </c>
      <c r="C202">
        <v>9262119</v>
      </c>
      <c r="D202" t="s">
        <v>80</v>
      </c>
      <c r="E202" s="28">
        <v>302413.12257118663</v>
      </c>
      <c r="F202" s="62">
        <v>24557.706012728806</v>
      </c>
      <c r="G202" s="12">
        <v>28968.402451627233</v>
      </c>
      <c r="H202" s="13">
        <f t="shared" si="13"/>
        <v>4410.696438898427</v>
      </c>
      <c r="I202" s="12">
        <v>20159.468018164909</v>
      </c>
      <c r="J202" s="13">
        <f t="shared" si="14"/>
        <v>-4398.2379945638968</v>
      </c>
      <c r="K202" s="12">
        <v>36010.281676130478</v>
      </c>
      <c r="L202" s="13">
        <f t="shared" si="15"/>
        <v>11452.575663401673</v>
      </c>
      <c r="M202" s="12">
        <v>24378.341509466933</v>
      </c>
      <c r="N202" s="13">
        <f t="shared" si="12"/>
        <v>-179.36450326187332</v>
      </c>
    </row>
    <row r="203" spans="1:14" x14ac:dyDescent="0.25">
      <c r="A203" s="12" t="s">
        <v>450</v>
      </c>
      <c r="B203">
        <v>2120</v>
      </c>
      <c r="C203">
        <v>9262120</v>
      </c>
      <c r="D203" t="s">
        <v>451</v>
      </c>
      <c r="E203" s="28">
        <v>899668.89646156982</v>
      </c>
      <c r="F203" s="62">
        <v>89398.202975116365</v>
      </c>
      <c r="G203" s="12">
        <v>106513.85423680811</v>
      </c>
      <c r="H203" s="13">
        <f t="shared" si="13"/>
        <v>17115.651261691746</v>
      </c>
      <c r="I203" s="12">
        <v>108562.13131161156</v>
      </c>
      <c r="J203" s="13">
        <f t="shared" si="14"/>
        <v>19163.928336495199</v>
      </c>
      <c r="K203" s="12">
        <v>134014.51713633499</v>
      </c>
      <c r="L203" s="13">
        <f t="shared" si="15"/>
        <v>44616.31416121863</v>
      </c>
      <c r="M203" s="12">
        <v>125173.27523990013</v>
      </c>
      <c r="N203" s="13">
        <f t="shared" si="12"/>
        <v>35775.072264783768</v>
      </c>
    </row>
    <row r="204" spans="1:14" x14ac:dyDescent="0.25">
      <c r="A204" s="12" t="s">
        <v>599</v>
      </c>
      <c r="B204">
        <v>2402</v>
      </c>
      <c r="C204">
        <v>9262402</v>
      </c>
      <c r="D204" t="s">
        <v>600</v>
      </c>
      <c r="E204" s="28">
        <v>1423494.3077909565</v>
      </c>
      <c r="F204" s="62">
        <v>118730.10702223871</v>
      </c>
      <c r="G204" s="12">
        <v>138786.41341805572</v>
      </c>
      <c r="H204" s="13">
        <f t="shared" si="13"/>
        <v>20056.30639581701</v>
      </c>
      <c r="I204" s="12">
        <v>129115.10583490136</v>
      </c>
      <c r="J204" s="13">
        <f t="shared" si="14"/>
        <v>10384.998812662656</v>
      </c>
      <c r="K204" s="12">
        <v>170038.12627383717</v>
      </c>
      <c r="L204" s="13">
        <f t="shared" si="15"/>
        <v>51308.019251598467</v>
      </c>
      <c r="M204" s="12">
        <v>161978.29983051939</v>
      </c>
      <c r="N204" s="13">
        <f t="shared" si="12"/>
        <v>43248.192808280684</v>
      </c>
    </row>
    <row r="205" spans="1:14" x14ac:dyDescent="0.25">
      <c r="A205" s="12" t="s">
        <v>791</v>
      </c>
      <c r="B205">
        <v>2121</v>
      </c>
      <c r="C205">
        <v>9262121</v>
      </c>
      <c r="D205" t="s">
        <v>792</v>
      </c>
      <c r="E205" s="28">
        <v>1391227.4653375724</v>
      </c>
      <c r="F205" s="62">
        <v>124328.40665905907</v>
      </c>
      <c r="G205" s="12">
        <v>147498.7601013814</v>
      </c>
      <c r="H205" s="13">
        <f t="shared" si="13"/>
        <v>23170.353442322332</v>
      </c>
      <c r="I205" s="12">
        <v>150816.092344723</v>
      </c>
      <c r="J205" s="13">
        <f t="shared" si="14"/>
        <v>26487.685685663935</v>
      </c>
      <c r="K205" s="12">
        <v>184764.73162006334</v>
      </c>
      <c r="L205" s="13">
        <f t="shared" si="15"/>
        <v>60436.324961004269</v>
      </c>
      <c r="M205" s="12">
        <v>177459.42964940437</v>
      </c>
      <c r="N205" s="13">
        <f t="shared" si="12"/>
        <v>53131.0229903453</v>
      </c>
    </row>
    <row r="206" spans="1:14" x14ac:dyDescent="0.25">
      <c r="A206" s="12" t="s">
        <v>653</v>
      </c>
      <c r="B206">
        <v>3346</v>
      </c>
      <c r="C206">
        <v>9263346</v>
      </c>
      <c r="D206" t="s">
        <v>654</v>
      </c>
      <c r="E206" s="28">
        <v>552801.90142246138</v>
      </c>
      <c r="F206" s="62">
        <v>33140.868394794416</v>
      </c>
      <c r="G206" s="12">
        <v>40361.226883685551</v>
      </c>
      <c r="H206" s="13">
        <f t="shared" si="13"/>
        <v>7220.3584888911355</v>
      </c>
      <c r="I206" s="12">
        <v>37831.918275859833</v>
      </c>
      <c r="J206" s="13">
        <f t="shared" si="14"/>
        <v>4691.0498810654171</v>
      </c>
      <c r="K206" s="12">
        <v>52244.075083234347</v>
      </c>
      <c r="L206" s="13">
        <f t="shared" si="15"/>
        <v>19103.206688439932</v>
      </c>
      <c r="M206" s="12">
        <v>41531.60149784691</v>
      </c>
      <c r="N206" s="13">
        <f t="shared" si="12"/>
        <v>8390.7331030524947</v>
      </c>
    </row>
    <row r="207" spans="1:14" x14ac:dyDescent="0.25">
      <c r="A207" s="12" t="s">
        <v>476</v>
      </c>
      <c r="B207">
        <v>2157</v>
      </c>
      <c r="C207">
        <v>9262157</v>
      </c>
      <c r="D207" t="s">
        <v>477</v>
      </c>
      <c r="E207" s="28">
        <v>1508287.2</v>
      </c>
      <c r="F207" s="62">
        <v>93340.221376631438</v>
      </c>
      <c r="G207" s="12">
        <v>113130.55030836409</v>
      </c>
      <c r="H207" s="13">
        <f t="shared" si="13"/>
        <v>19790.328931732656</v>
      </c>
      <c r="I207" s="12">
        <v>118370.09586721219</v>
      </c>
      <c r="J207" s="13">
        <f t="shared" si="14"/>
        <v>25029.874490580754</v>
      </c>
      <c r="K207" s="12">
        <v>145550.74391980402</v>
      </c>
      <c r="L207" s="13">
        <f t="shared" si="15"/>
        <v>52210.522543172585</v>
      </c>
      <c r="M207" s="12">
        <v>138681.53432388476</v>
      </c>
      <c r="N207" s="13">
        <f t="shared" si="12"/>
        <v>45341.312947253318</v>
      </c>
    </row>
    <row r="208" spans="1:14" x14ac:dyDescent="0.25">
      <c r="A208" s="12" t="s">
        <v>577</v>
      </c>
      <c r="B208">
        <v>2320</v>
      </c>
      <c r="C208">
        <v>9262320</v>
      </c>
      <c r="D208" t="s">
        <v>579</v>
      </c>
      <c r="E208" s="28">
        <v>817190.64498666069</v>
      </c>
      <c r="F208" s="62">
        <v>91393.299004267188</v>
      </c>
      <c r="G208" s="12">
        <v>108877.2097613785</v>
      </c>
      <c r="H208" s="13">
        <f t="shared" si="13"/>
        <v>17483.910757111313</v>
      </c>
      <c r="I208" s="12">
        <v>96879.12819502721</v>
      </c>
      <c r="J208" s="13">
        <f t="shared" si="14"/>
        <v>5485.8291907600214</v>
      </c>
      <c r="K208" s="12">
        <v>136833.75677820735</v>
      </c>
      <c r="L208" s="13">
        <f t="shared" si="15"/>
        <v>45440.457773940157</v>
      </c>
      <c r="M208" s="12">
        <v>129394.62413434641</v>
      </c>
      <c r="N208" s="13">
        <f t="shared" si="12"/>
        <v>38001.325130079218</v>
      </c>
    </row>
    <row r="209" spans="1:14" x14ac:dyDescent="0.25">
      <c r="A209" s="12" t="s">
        <v>512</v>
      </c>
      <c r="B209">
        <v>2191</v>
      </c>
      <c r="C209">
        <v>9262191</v>
      </c>
      <c r="D209" t="s">
        <v>513</v>
      </c>
      <c r="E209" s="28">
        <v>1159978.8680215615</v>
      </c>
      <c r="F209" s="62">
        <v>121945.25986886852</v>
      </c>
      <c r="G209" s="12">
        <v>144810.12528544379</v>
      </c>
      <c r="H209" s="13">
        <f t="shared" si="13"/>
        <v>22864.865416575267</v>
      </c>
      <c r="I209" s="12">
        <v>127745.3133798026</v>
      </c>
      <c r="J209" s="13">
        <f t="shared" si="14"/>
        <v>5800.0535109340708</v>
      </c>
      <c r="K209" s="12">
        <v>181138.46135582117</v>
      </c>
      <c r="L209" s="13">
        <f t="shared" si="15"/>
        <v>59193.201486952647</v>
      </c>
      <c r="M209" s="12">
        <v>175029.98457285808</v>
      </c>
      <c r="N209" s="13">
        <f t="shared" si="12"/>
        <v>53084.724703989559</v>
      </c>
    </row>
    <row r="210" spans="1:14" x14ac:dyDescent="0.25">
      <c r="A210" s="12" t="s">
        <v>160</v>
      </c>
      <c r="B210">
        <v>2291</v>
      </c>
      <c r="C210">
        <v>9262291</v>
      </c>
      <c r="D210" t="s">
        <v>161</v>
      </c>
      <c r="E210" s="28">
        <v>2233528</v>
      </c>
      <c r="F210" s="62">
        <v>149853.57234505305</v>
      </c>
      <c r="G210" s="12">
        <v>177896.87771078147</v>
      </c>
      <c r="H210" s="13">
        <f t="shared" si="13"/>
        <v>28043.305365728418</v>
      </c>
      <c r="I210" s="12">
        <v>164825.86088789185</v>
      </c>
      <c r="J210" s="13">
        <f t="shared" si="14"/>
        <v>14972.288542838796</v>
      </c>
      <c r="K210" s="12">
        <v>222461.95563244855</v>
      </c>
      <c r="L210" s="13">
        <f t="shared" si="15"/>
        <v>72608.383287395496</v>
      </c>
      <c r="M210" s="12">
        <v>217551.46593216088</v>
      </c>
      <c r="N210" s="13">
        <f t="shared" si="12"/>
        <v>67697.893587107828</v>
      </c>
    </row>
    <row r="211" spans="1:14" x14ac:dyDescent="0.25">
      <c r="A211" s="12" t="s">
        <v>311</v>
      </c>
      <c r="B211">
        <v>3428</v>
      </c>
      <c r="C211">
        <v>9263428</v>
      </c>
      <c r="D211" t="s">
        <v>312</v>
      </c>
      <c r="E211" s="28">
        <v>1594282.5778676944</v>
      </c>
      <c r="F211" s="62">
        <v>137250.96014552066</v>
      </c>
      <c r="G211" s="12">
        <v>163994.02253406658</v>
      </c>
      <c r="H211" s="13">
        <f t="shared" si="13"/>
        <v>26743.062388545921</v>
      </c>
      <c r="I211" s="12">
        <v>164082.0193303783</v>
      </c>
      <c r="J211" s="13">
        <f t="shared" si="14"/>
        <v>26831.059184857644</v>
      </c>
      <c r="K211" s="12">
        <v>206983.70077123633</v>
      </c>
      <c r="L211" s="13">
        <f t="shared" si="15"/>
        <v>69732.740625715669</v>
      </c>
      <c r="M211" s="12">
        <v>200569.56940978608</v>
      </c>
      <c r="N211" s="13">
        <f t="shared" si="12"/>
        <v>63318.609264265426</v>
      </c>
    </row>
    <row r="212" spans="1:14" x14ac:dyDescent="0.25">
      <c r="A212" s="12" t="s">
        <v>678</v>
      </c>
      <c r="B212">
        <v>3421</v>
      </c>
      <c r="C212">
        <v>9263421</v>
      </c>
      <c r="D212" t="s">
        <v>679</v>
      </c>
      <c r="E212" s="28">
        <v>1988110.291090965</v>
      </c>
      <c r="F212" s="62">
        <v>185964.83178325408</v>
      </c>
      <c r="G212" s="12">
        <v>220702.92091935192</v>
      </c>
      <c r="H212" s="13">
        <f t="shared" si="13"/>
        <v>34738.089136097842</v>
      </c>
      <c r="I212" s="12">
        <v>214213.51023250585</v>
      </c>
      <c r="J212" s="13">
        <f t="shared" si="14"/>
        <v>28248.678449251776</v>
      </c>
      <c r="K212" s="12">
        <v>276015.41092323884</v>
      </c>
      <c r="L212" s="13">
        <f t="shared" si="15"/>
        <v>90050.579139984766</v>
      </c>
      <c r="M212" s="12">
        <v>273594.32466058299</v>
      </c>
      <c r="N212" s="13">
        <f t="shared" si="12"/>
        <v>87629.492877328914</v>
      </c>
    </row>
    <row r="213" spans="1:14" x14ac:dyDescent="0.25">
      <c r="A213" s="12" t="s">
        <v>676</v>
      </c>
      <c r="B213">
        <v>3418</v>
      </c>
      <c r="C213">
        <v>9263418</v>
      </c>
      <c r="D213" t="s">
        <v>677</v>
      </c>
      <c r="E213" s="28">
        <v>1215450.5658179729</v>
      </c>
      <c r="F213" s="62">
        <v>119663.1581374735</v>
      </c>
      <c r="G213" s="12">
        <v>141209.66794437269</v>
      </c>
      <c r="H213" s="13">
        <f t="shared" si="13"/>
        <v>21546.509806899194</v>
      </c>
      <c r="I213" s="12">
        <v>118550.42781736868</v>
      </c>
      <c r="J213" s="13">
        <f t="shared" si="14"/>
        <v>-1112.7303201048198</v>
      </c>
      <c r="K213" s="12">
        <v>175153.69222400454</v>
      </c>
      <c r="L213" s="13">
        <f t="shared" si="15"/>
        <v>55490.534086531043</v>
      </c>
      <c r="M213" s="12">
        <v>168504.32069197882</v>
      </c>
      <c r="N213" s="13">
        <f t="shared" si="12"/>
        <v>48841.162554505325</v>
      </c>
    </row>
    <row r="214" spans="1:14" x14ac:dyDescent="0.25">
      <c r="A214" s="12" t="s">
        <v>45</v>
      </c>
      <c r="B214">
        <v>2050</v>
      </c>
      <c r="C214">
        <v>9262050</v>
      </c>
      <c r="D214" t="s">
        <v>46</v>
      </c>
      <c r="E214" s="28">
        <v>895063.8598293917</v>
      </c>
      <c r="F214" s="62">
        <v>75156.110403812127</v>
      </c>
      <c r="G214" s="12">
        <v>88281.383383230364</v>
      </c>
      <c r="H214" s="13">
        <f t="shared" si="13"/>
        <v>13125.272979418238</v>
      </c>
      <c r="I214" s="12">
        <v>66264.105916572153</v>
      </c>
      <c r="J214" s="13">
        <f t="shared" si="14"/>
        <v>-8892.004487239974</v>
      </c>
      <c r="K214" s="12">
        <v>108867.74607925622</v>
      </c>
      <c r="L214" s="13">
        <f t="shared" si="15"/>
        <v>33711.635675444093</v>
      </c>
      <c r="M214" s="12">
        <v>100977.82898517369</v>
      </c>
      <c r="N214" s="13">
        <f t="shared" si="12"/>
        <v>25821.718581361565</v>
      </c>
    </row>
    <row r="215" spans="1:14" x14ac:dyDescent="0.25">
      <c r="A215" s="12" t="s">
        <v>200</v>
      </c>
      <c r="B215">
        <v>2416</v>
      </c>
      <c r="C215">
        <v>9262416</v>
      </c>
      <c r="D215" t="s">
        <v>201</v>
      </c>
      <c r="E215" s="28">
        <v>910681.93370044546</v>
      </c>
      <c r="F215" s="62">
        <v>86186.851046642973</v>
      </c>
      <c r="G215" s="12">
        <v>101024.04255515462</v>
      </c>
      <c r="H215" s="13">
        <f t="shared" si="13"/>
        <v>14837.191508511649</v>
      </c>
      <c r="I215" s="12">
        <v>89233.342423361159</v>
      </c>
      <c r="J215" s="13">
        <f t="shared" si="14"/>
        <v>3046.4913767181861</v>
      </c>
      <c r="K215" s="12">
        <v>124602.55174496722</v>
      </c>
      <c r="L215" s="13">
        <f t="shared" si="15"/>
        <v>38415.700698324246</v>
      </c>
      <c r="M215" s="12">
        <v>116056.29380668659</v>
      </c>
      <c r="N215" s="13">
        <f t="shared" si="12"/>
        <v>29869.442760043617</v>
      </c>
    </row>
    <row r="216" spans="1:14" x14ac:dyDescent="0.25">
      <c r="A216" s="12" t="s">
        <v>299</v>
      </c>
      <c r="B216">
        <v>3405</v>
      </c>
      <c r="C216">
        <v>9263405</v>
      </c>
      <c r="D216" t="s">
        <v>300</v>
      </c>
      <c r="E216" s="28">
        <v>1982765.0417412058</v>
      </c>
      <c r="F216" s="62">
        <v>194091.04952076112</v>
      </c>
      <c r="G216" s="12">
        <v>227611.80475202555</v>
      </c>
      <c r="H216" s="13">
        <f t="shared" si="13"/>
        <v>33520.755231264426</v>
      </c>
      <c r="I216" s="12">
        <v>206279.19925185872</v>
      </c>
      <c r="J216" s="13">
        <f t="shared" si="14"/>
        <v>12188.149731097597</v>
      </c>
      <c r="K216" s="12">
        <v>280636.26957261853</v>
      </c>
      <c r="L216" s="13">
        <f t="shared" si="15"/>
        <v>86545.22005185741</v>
      </c>
      <c r="M216" s="12">
        <v>278686.3571541995</v>
      </c>
      <c r="N216" s="13">
        <f t="shared" si="12"/>
        <v>84595.30763343838</v>
      </c>
    </row>
    <row r="217" spans="1:14" x14ac:dyDescent="0.25">
      <c r="A217" s="12" t="s">
        <v>309</v>
      </c>
      <c r="B217">
        <v>3425</v>
      </c>
      <c r="C217">
        <v>9263425</v>
      </c>
      <c r="D217" t="s">
        <v>310</v>
      </c>
      <c r="E217" s="28">
        <v>3036766.3855525069</v>
      </c>
      <c r="F217" s="62">
        <v>308052.39596928679</v>
      </c>
      <c r="G217" s="12">
        <v>369688.30930172658</v>
      </c>
      <c r="H217" s="13">
        <f t="shared" si="13"/>
        <v>61635.913332439784</v>
      </c>
      <c r="I217" s="12">
        <v>320050.26511973992</v>
      </c>
      <c r="J217" s="13">
        <f t="shared" si="14"/>
        <v>11997.869150453131</v>
      </c>
      <c r="K217" s="12">
        <v>468169.47956344532</v>
      </c>
      <c r="L217" s="13">
        <f t="shared" si="15"/>
        <v>160117.08359415852</v>
      </c>
      <c r="M217" s="12">
        <v>478461.37569875224</v>
      </c>
      <c r="N217" s="13">
        <f t="shared" si="12"/>
        <v>170408.97972946544</v>
      </c>
    </row>
    <row r="218" spans="1:14" x14ac:dyDescent="0.25">
      <c r="A218" s="12" t="s">
        <v>394</v>
      </c>
      <c r="B218">
        <v>2063</v>
      </c>
      <c r="C218">
        <v>9262063</v>
      </c>
      <c r="D218" t="s">
        <v>395</v>
      </c>
      <c r="E218" s="28">
        <v>1169964.4015875058</v>
      </c>
      <c r="F218" s="62">
        <v>116437.05213851402</v>
      </c>
      <c r="G218" s="12">
        <v>139446.11797001562</v>
      </c>
      <c r="H218" s="13">
        <f t="shared" si="13"/>
        <v>23009.065831501604</v>
      </c>
      <c r="I218" s="12">
        <v>112197.87388536031</v>
      </c>
      <c r="J218" s="13">
        <f t="shared" si="14"/>
        <v>-4239.1782531537028</v>
      </c>
      <c r="K218" s="12">
        <v>176061.10806860169</v>
      </c>
      <c r="L218" s="13">
        <f t="shared" si="15"/>
        <v>59624.055930087678</v>
      </c>
      <c r="M218" s="12">
        <v>172333.96939129432</v>
      </c>
      <c r="N218" s="13">
        <f t="shared" si="12"/>
        <v>55896.917252780302</v>
      </c>
    </row>
    <row r="219" spans="1:14" x14ac:dyDescent="0.25">
      <c r="A219" s="12" t="s">
        <v>454</v>
      </c>
      <c r="B219">
        <v>2125</v>
      </c>
      <c r="C219">
        <v>9262125</v>
      </c>
      <c r="D219" t="s">
        <v>455</v>
      </c>
      <c r="E219" s="28">
        <v>1015811.9804553287</v>
      </c>
      <c r="F219" s="62">
        <v>123349.45967473337</v>
      </c>
      <c r="G219" s="12">
        <v>148465.1899552957</v>
      </c>
      <c r="H219" s="13">
        <f t="shared" si="13"/>
        <v>25115.730280562333</v>
      </c>
      <c r="I219" s="12">
        <v>138347.79902846261</v>
      </c>
      <c r="J219" s="13">
        <f t="shared" si="14"/>
        <v>14998.339353729243</v>
      </c>
      <c r="K219" s="12">
        <v>189187.28446812608</v>
      </c>
      <c r="L219" s="13">
        <f t="shared" si="15"/>
        <v>65837.824793392705</v>
      </c>
      <c r="M219" s="12">
        <v>190108.27894521039</v>
      </c>
      <c r="N219" s="13">
        <f t="shared" si="12"/>
        <v>66758.819270477019</v>
      </c>
    </row>
    <row r="220" spans="1:14" x14ac:dyDescent="0.25">
      <c r="A220" s="12" t="s">
        <v>167</v>
      </c>
      <c r="B220">
        <v>2301</v>
      </c>
      <c r="C220">
        <v>9262301</v>
      </c>
      <c r="D220" t="s">
        <v>168</v>
      </c>
      <c r="E220" s="28">
        <v>883571.06701595802</v>
      </c>
      <c r="F220" s="62">
        <v>79368.473305019303</v>
      </c>
      <c r="G220" s="12">
        <v>94031.049695870199</v>
      </c>
      <c r="H220" s="13">
        <f t="shared" si="13"/>
        <v>14662.576390850896</v>
      </c>
      <c r="I220" s="12">
        <v>83084.186229825616</v>
      </c>
      <c r="J220" s="13">
        <f t="shared" si="14"/>
        <v>3715.7129248063138</v>
      </c>
      <c r="K220" s="12">
        <v>117216.02878847763</v>
      </c>
      <c r="L220" s="13">
        <f t="shared" si="15"/>
        <v>37847.555483458331</v>
      </c>
      <c r="M220" s="12">
        <v>107850.59556703967</v>
      </c>
      <c r="N220" s="13">
        <f t="shared" si="12"/>
        <v>28482.122262020363</v>
      </c>
    </row>
    <row r="221" spans="1:14" x14ac:dyDescent="0.25">
      <c r="A221" s="12" t="s">
        <v>164</v>
      </c>
      <c r="B221">
        <v>2300</v>
      </c>
      <c r="C221">
        <v>9262300</v>
      </c>
      <c r="D221" t="s">
        <v>166</v>
      </c>
      <c r="E221" s="28">
        <v>1222194.6532805916</v>
      </c>
      <c r="F221" s="62">
        <v>97447.222725648913</v>
      </c>
      <c r="G221" s="12">
        <v>114082.214089502</v>
      </c>
      <c r="H221" s="13">
        <f t="shared" si="13"/>
        <v>16634.991363853085</v>
      </c>
      <c r="I221" s="12">
        <v>95568.185457527579</v>
      </c>
      <c r="J221" s="13">
        <f t="shared" si="14"/>
        <v>-1879.0372681213339</v>
      </c>
      <c r="K221" s="12">
        <v>139904.00528986283</v>
      </c>
      <c r="L221" s="13">
        <f t="shared" si="15"/>
        <v>42456.782564213921</v>
      </c>
      <c r="M221" s="12">
        <v>131543.51545575232</v>
      </c>
      <c r="N221" s="13">
        <f t="shared" si="12"/>
        <v>34096.292730103407</v>
      </c>
    </row>
    <row r="222" spans="1:14" x14ac:dyDescent="0.25">
      <c r="A222" s="12" t="s">
        <v>307</v>
      </c>
      <c r="B222">
        <v>3424</v>
      </c>
      <c r="C222">
        <v>9263424</v>
      </c>
      <c r="D222" t="s">
        <v>308</v>
      </c>
      <c r="E222" s="28">
        <v>2372934.9948806167</v>
      </c>
      <c r="F222" s="62">
        <v>261933.86266869452</v>
      </c>
      <c r="G222" s="12">
        <v>316807.74957585876</v>
      </c>
      <c r="H222" s="13">
        <f t="shared" si="13"/>
        <v>54873.88690716424</v>
      </c>
      <c r="I222" s="12">
        <v>284256.5502436338</v>
      </c>
      <c r="J222" s="13">
        <f t="shared" si="14"/>
        <v>22322.687574939278</v>
      </c>
      <c r="K222" s="12">
        <v>404604.13822494907</v>
      </c>
      <c r="L222" s="13">
        <f t="shared" si="15"/>
        <v>142670.27555625455</v>
      </c>
      <c r="M222" s="12">
        <v>419588.91238088789</v>
      </c>
      <c r="N222" s="13">
        <f t="shared" si="12"/>
        <v>157655.04971219337</v>
      </c>
    </row>
    <row r="223" spans="1:14" x14ac:dyDescent="0.25">
      <c r="A223" s="12" t="s">
        <v>416</v>
      </c>
      <c r="B223">
        <v>2086</v>
      </c>
      <c r="C223">
        <v>9262086</v>
      </c>
      <c r="D223" t="s">
        <v>417</v>
      </c>
      <c r="E223" s="28">
        <v>1866984.1839999999</v>
      </c>
      <c r="F223" s="62">
        <v>133641.4009279031</v>
      </c>
      <c r="G223" s="12">
        <v>160694.99187788847</v>
      </c>
      <c r="H223" s="13">
        <f t="shared" si="13"/>
        <v>27053.590949985373</v>
      </c>
      <c r="I223" s="12">
        <v>156526.12105408518</v>
      </c>
      <c r="J223" s="13">
        <f t="shared" si="14"/>
        <v>22884.720126182074</v>
      </c>
      <c r="K223" s="12">
        <v>204323.02799646492</v>
      </c>
      <c r="L223" s="13">
        <f t="shared" si="15"/>
        <v>70681.627068561822</v>
      </c>
      <c r="M223" s="12">
        <v>199096.69220748602</v>
      </c>
      <c r="N223" s="13">
        <f t="shared" si="12"/>
        <v>65455.291279582918</v>
      </c>
    </row>
    <row r="224" spans="1:14" x14ac:dyDescent="0.25">
      <c r="A224" s="12" t="s">
        <v>571</v>
      </c>
      <c r="B224">
        <v>2303</v>
      </c>
      <c r="C224">
        <v>9262303</v>
      </c>
      <c r="D224" t="s">
        <v>572</v>
      </c>
      <c r="E224" s="28">
        <v>1432870.4617844468</v>
      </c>
      <c r="F224" s="62">
        <v>149112.98900360079</v>
      </c>
      <c r="G224" s="12">
        <v>177181.71552492678</v>
      </c>
      <c r="H224" s="13">
        <f t="shared" si="13"/>
        <v>28068.726521325996</v>
      </c>
      <c r="I224" s="12">
        <v>164696.82260408794</v>
      </c>
      <c r="J224" s="13">
        <f t="shared" si="14"/>
        <v>15583.833600487153</v>
      </c>
      <c r="K224" s="12">
        <v>222080.48734703189</v>
      </c>
      <c r="L224" s="13">
        <f t="shared" si="15"/>
        <v>72967.4983434311</v>
      </c>
      <c r="M224" s="12">
        <v>217131.97536436634</v>
      </c>
      <c r="N224" s="13">
        <f t="shared" si="12"/>
        <v>68018.986360765557</v>
      </c>
    </row>
    <row r="225" spans="1:14" x14ac:dyDescent="0.25">
      <c r="A225" s="12" t="s">
        <v>682</v>
      </c>
      <c r="B225">
        <v>3423</v>
      </c>
      <c r="C225">
        <v>9263423</v>
      </c>
      <c r="D225" t="s">
        <v>683</v>
      </c>
      <c r="E225" s="28">
        <v>1976766.0480191377</v>
      </c>
      <c r="F225" s="62">
        <v>209071.6399460769</v>
      </c>
      <c r="G225" s="12">
        <v>246574.54323671252</v>
      </c>
      <c r="H225" s="13">
        <f t="shared" si="13"/>
        <v>37502.903290635615</v>
      </c>
      <c r="I225" s="12">
        <v>213063.12144275921</v>
      </c>
      <c r="J225" s="13">
        <f t="shared" si="14"/>
        <v>3991.4814966823033</v>
      </c>
      <c r="K225" s="12">
        <v>305335.37411009608</v>
      </c>
      <c r="L225" s="13">
        <f t="shared" si="15"/>
        <v>96263.734164019173</v>
      </c>
      <c r="M225" s="12">
        <v>301236.97350050299</v>
      </c>
      <c r="N225" s="13">
        <f t="shared" si="12"/>
        <v>92165.333554426092</v>
      </c>
    </row>
    <row r="226" spans="1:14" x14ac:dyDescent="0.25">
      <c r="A226" s="12" t="s">
        <v>313</v>
      </c>
      <c r="B226">
        <v>3429</v>
      </c>
      <c r="C226">
        <v>9263429</v>
      </c>
      <c r="D226" t="s">
        <v>314</v>
      </c>
      <c r="E226" s="28">
        <v>2161892.302552951</v>
      </c>
      <c r="F226" s="62">
        <v>215945.82766888244</v>
      </c>
      <c r="G226" s="12">
        <v>258586.24162250914</v>
      </c>
      <c r="H226" s="13">
        <f t="shared" si="13"/>
        <v>42640.413953626703</v>
      </c>
      <c r="I226" s="12">
        <v>249206.15324756975</v>
      </c>
      <c r="J226" s="13">
        <f t="shared" si="14"/>
        <v>33260.325578687305</v>
      </c>
      <c r="K226" s="12">
        <v>327364.44043275883</v>
      </c>
      <c r="L226" s="13">
        <f t="shared" si="15"/>
        <v>111418.61276387639</v>
      </c>
      <c r="M226" s="12">
        <v>329835.07906428596</v>
      </c>
      <c r="N226" s="13">
        <f t="shared" si="12"/>
        <v>113889.25139540352</v>
      </c>
    </row>
    <row r="227" spans="1:14" x14ac:dyDescent="0.25">
      <c r="A227" s="12" t="s">
        <v>364</v>
      </c>
      <c r="B227">
        <v>2047</v>
      </c>
      <c r="C227">
        <v>9262047</v>
      </c>
      <c r="D227" t="s">
        <v>365</v>
      </c>
      <c r="E227" s="28">
        <v>1946821.8042095297</v>
      </c>
      <c r="F227" s="62">
        <v>200105.99089208292</v>
      </c>
      <c r="G227" s="12">
        <v>241064.50062930421</v>
      </c>
      <c r="H227" s="13">
        <f t="shared" si="13"/>
        <v>40958.509737221291</v>
      </c>
      <c r="I227" s="12">
        <v>221472.95156397729</v>
      </c>
      <c r="J227" s="13">
        <f t="shared" si="14"/>
        <v>21366.960671894369</v>
      </c>
      <c r="K227" s="12">
        <v>307530.4129237454</v>
      </c>
      <c r="L227" s="13">
        <f t="shared" si="15"/>
        <v>107424.42203166249</v>
      </c>
      <c r="M227" s="12">
        <v>324578.1437826812</v>
      </c>
      <c r="N227" s="13">
        <f t="shared" si="12"/>
        <v>124472.15289059829</v>
      </c>
    </row>
    <row r="228" spans="1:14" x14ac:dyDescent="0.25">
      <c r="A228" s="12" t="s">
        <v>162</v>
      </c>
      <c r="B228">
        <v>2295</v>
      </c>
      <c r="C228">
        <v>9262295</v>
      </c>
      <c r="D228" t="s">
        <v>163</v>
      </c>
      <c r="E228" s="28">
        <v>1124907.0482018017</v>
      </c>
      <c r="F228" s="62">
        <v>116784.12361115641</v>
      </c>
      <c r="G228" s="12">
        <v>138185.02489198328</v>
      </c>
      <c r="H228" s="13">
        <f t="shared" si="13"/>
        <v>21400.901280826874</v>
      </c>
      <c r="I228" s="12">
        <v>125324.51125854117</v>
      </c>
      <c r="J228" s="13">
        <f t="shared" si="14"/>
        <v>8540.3876473847631</v>
      </c>
      <c r="K228" s="12">
        <v>172130.67414822118</v>
      </c>
      <c r="L228" s="13">
        <f t="shared" si="15"/>
        <v>55346.550537064773</v>
      </c>
      <c r="M228" s="12">
        <v>165642.98108210217</v>
      </c>
      <c r="N228" s="13">
        <f t="shared" si="12"/>
        <v>48858.857470945761</v>
      </c>
    </row>
    <row r="229" spans="1:14" x14ac:dyDescent="0.25">
      <c r="A229" s="12" t="s">
        <v>573</v>
      </c>
      <c r="B229">
        <v>2308</v>
      </c>
      <c r="C229">
        <v>9262308</v>
      </c>
      <c r="D229" t="s">
        <v>574</v>
      </c>
      <c r="E229" s="28">
        <v>1097168.4910993935</v>
      </c>
      <c r="F229" s="62">
        <v>105520.53840841445</v>
      </c>
      <c r="G229" s="12">
        <v>125017.82010210588</v>
      </c>
      <c r="H229" s="13">
        <f t="shared" si="13"/>
        <v>19497.281693691431</v>
      </c>
      <c r="I229" s="12">
        <v>112577.10377611869</v>
      </c>
      <c r="J229" s="13">
        <f t="shared" si="14"/>
        <v>7056.5653677042428</v>
      </c>
      <c r="K229" s="12">
        <v>156066.38256696382</v>
      </c>
      <c r="L229" s="13">
        <f t="shared" si="15"/>
        <v>50545.844158549371</v>
      </c>
      <c r="M229" s="12">
        <v>148909.58140881802</v>
      </c>
      <c r="N229" s="13">
        <f t="shared" si="12"/>
        <v>43389.043000403573</v>
      </c>
    </row>
    <row r="230" spans="1:14" x14ac:dyDescent="0.25">
      <c r="A230" s="12" t="s">
        <v>528</v>
      </c>
      <c r="B230">
        <v>2203</v>
      </c>
      <c r="C230">
        <v>9262203</v>
      </c>
      <c r="D230" t="s">
        <v>529</v>
      </c>
      <c r="E230" s="28">
        <v>788565.84660265758</v>
      </c>
      <c r="F230" s="62">
        <v>80428.514982018329</v>
      </c>
      <c r="G230" s="12">
        <v>95507.532157795358</v>
      </c>
      <c r="H230" s="13">
        <f t="shared" si="13"/>
        <v>15079.017175777029</v>
      </c>
      <c r="I230" s="12">
        <v>82734.247870928928</v>
      </c>
      <c r="J230" s="13">
        <f t="shared" si="14"/>
        <v>2305.7328889105993</v>
      </c>
      <c r="K230" s="12">
        <v>119284.60230250064</v>
      </c>
      <c r="L230" s="13">
        <f t="shared" si="15"/>
        <v>38856.087320482315</v>
      </c>
      <c r="M230" s="12">
        <v>109781.45635441251</v>
      </c>
      <c r="N230" s="13">
        <f t="shared" si="12"/>
        <v>29352.941372394183</v>
      </c>
    </row>
    <row r="231" spans="1:14" x14ac:dyDescent="0.25">
      <c r="A231" s="12" t="s">
        <v>452</v>
      </c>
      <c r="B231">
        <v>2122</v>
      </c>
      <c r="C231">
        <v>9262122</v>
      </c>
      <c r="D231" t="s">
        <v>453</v>
      </c>
      <c r="E231" s="28">
        <v>1113591.6177952699</v>
      </c>
      <c r="F231" s="62">
        <v>125629.97067037532</v>
      </c>
      <c r="G231" s="12">
        <v>151364.20863398962</v>
      </c>
      <c r="H231" s="13">
        <f t="shared" si="13"/>
        <v>25734.237963614301</v>
      </c>
      <c r="I231" s="12">
        <v>133597.52180955195</v>
      </c>
      <c r="J231" s="13">
        <f t="shared" si="14"/>
        <v>7967.551139176634</v>
      </c>
      <c r="K231" s="12">
        <v>193136.51549748634</v>
      </c>
      <c r="L231" s="13">
        <f t="shared" si="15"/>
        <v>67506.544827111022</v>
      </c>
      <c r="M231" s="12">
        <v>194176.07997954777</v>
      </c>
      <c r="N231" s="13">
        <f t="shared" si="12"/>
        <v>68546.109309172447</v>
      </c>
    </row>
    <row r="232" spans="1:14" x14ac:dyDescent="0.25">
      <c r="A232" s="12" t="s">
        <v>424</v>
      </c>
      <c r="B232">
        <v>2094</v>
      </c>
      <c r="C232">
        <v>9262094</v>
      </c>
      <c r="D232" t="s">
        <v>425</v>
      </c>
      <c r="E232" s="28">
        <v>1293797.7883895403</v>
      </c>
      <c r="F232" s="62">
        <v>146508.57239527471</v>
      </c>
      <c r="G232" s="12">
        <v>176884.01666882104</v>
      </c>
      <c r="H232" s="13">
        <f t="shared" si="13"/>
        <v>30375.444273546338</v>
      </c>
      <c r="I232" s="12">
        <v>150479.77945557414</v>
      </c>
      <c r="J232" s="13">
        <f t="shared" si="14"/>
        <v>3971.2070602994354</v>
      </c>
      <c r="K232" s="12">
        <v>224847.62917672395</v>
      </c>
      <c r="L232" s="13">
        <f t="shared" si="15"/>
        <v>78339.056781449239</v>
      </c>
      <c r="M232" s="12">
        <v>216763.16929679131</v>
      </c>
      <c r="N232" s="13">
        <f t="shared" si="12"/>
        <v>70254.596901516605</v>
      </c>
    </row>
    <row r="233" spans="1:14" x14ac:dyDescent="0.25">
      <c r="A233" s="12" t="s">
        <v>348</v>
      </c>
      <c r="B233">
        <v>2022</v>
      </c>
      <c r="C233">
        <v>9262022</v>
      </c>
      <c r="D233" t="s">
        <v>349</v>
      </c>
      <c r="E233" s="28">
        <v>2053932.8991870899</v>
      </c>
      <c r="F233" s="62">
        <v>224737.26751979374</v>
      </c>
      <c r="G233" s="12">
        <v>269869.33580154413</v>
      </c>
      <c r="H233" s="13">
        <f t="shared" si="13"/>
        <v>45132.068281750398</v>
      </c>
      <c r="I233" s="12">
        <v>277412.60041374952</v>
      </c>
      <c r="J233" s="13">
        <f t="shared" si="14"/>
        <v>52675.332893955783</v>
      </c>
      <c r="K233" s="12">
        <v>342834.1929141967</v>
      </c>
      <c r="L233" s="13">
        <f t="shared" si="15"/>
        <v>118096.92539440296</v>
      </c>
      <c r="M233" s="12">
        <v>341628.18299680273</v>
      </c>
      <c r="N233" s="13">
        <f t="shared" si="12"/>
        <v>116890.915477009</v>
      </c>
    </row>
    <row r="234" spans="1:14" x14ac:dyDescent="0.25">
      <c r="A234" s="12" t="s">
        <v>575</v>
      </c>
      <c r="B234">
        <v>2318</v>
      </c>
      <c r="C234">
        <v>9262318</v>
      </c>
      <c r="D234" t="s">
        <v>576</v>
      </c>
      <c r="E234" s="28">
        <v>1413259.2491799972</v>
      </c>
      <c r="F234" s="62">
        <v>126223.55240889257</v>
      </c>
      <c r="G234" s="12">
        <v>150231.57169004457</v>
      </c>
      <c r="H234" s="13">
        <f t="shared" si="13"/>
        <v>24008.019281151996</v>
      </c>
      <c r="I234" s="12">
        <v>141155.78368688474</v>
      </c>
      <c r="J234" s="13">
        <f t="shared" si="14"/>
        <v>14932.231277992163</v>
      </c>
      <c r="K234" s="12">
        <v>188603.07124793838</v>
      </c>
      <c r="L234" s="13">
        <f t="shared" si="15"/>
        <v>62379.518839045806</v>
      </c>
      <c r="M234" s="12">
        <v>183494.73606984771</v>
      </c>
      <c r="N234" s="13">
        <f t="shared" si="12"/>
        <v>57271.183660955139</v>
      </c>
    </row>
    <row r="235" spans="1:14" x14ac:dyDescent="0.25">
      <c r="A235" s="12" t="s">
        <v>680</v>
      </c>
      <c r="B235">
        <v>3422</v>
      </c>
      <c r="C235">
        <v>9263422</v>
      </c>
      <c r="D235" t="s">
        <v>681</v>
      </c>
      <c r="E235" s="28">
        <v>915926.51245482906</v>
      </c>
      <c r="F235" s="62">
        <v>74832.663726016792</v>
      </c>
      <c r="G235" s="12">
        <v>89162.134815303085</v>
      </c>
      <c r="H235" s="13">
        <f t="shared" si="13"/>
        <v>14329.471089286293</v>
      </c>
      <c r="I235" s="12">
        <v>81370.318490943901</v>
      </c>
      <c r="J235" s="13">
        <f t="shared" si="14"/>
        <v>6537.6547649271088</v>
      </c>
      <c r="K235" s="12">
        <v>112102.09100664935</v>
      </c>
      <c r="L235" s="13">
        <f t="shared" si="15"/>
        <v>37269.427280632561</v>
      </c>
      <c r="M235" s="12">
        <v>103784.92328882901</v>
      </c>
      <c r="N235" s="13">
        <f t="shared" si="12"/>
        <v>28952.259562812222</v>
      </c>
    </row>
    <row r="236" spans="1:14" x14ac:dyDescent="0.25">
      <c r="A236" s="12" t="s">
        <v>412</v>
      </c>
      <c r="B236">
        <v>2082</v>
      </c>
      <c r="C236">
        <v>9262082</v>
      </c>
      <c r="D236" t="s">
        <v>413</v>
      </c>
      <c r="E236" s="28">
        <v>1017957.2974997902</v>
      </c>
      <c r="F236" s="62">
        <v>104415.24942247893</v>
      </c>
      <c r="G236" s="12">
        <v>123528.16549720691</v>
      </c>
      <c r="H236" s="13">
        <f t="shared" si="13"/>
        <v>19112.916074727982</v>
      </c>
      <c r="I236" s="12">
        <v>106678.04690953478</v>
      </c>
      <c r="J236" s="13">
        <f t="shared" si="14"/>
        <v>2262.7974870558537</v>
      </c>
      <c r="K236" s="12">
        <v>153480.29399969828</v>
      </c>
      <c r="L236" s="13">
        <f t="shared" si="15"/>
        <v>49065.044577219349</v>
      </c>
      <c r="M236" s="12">
        <v>145073.75937469251</v>
      </c>
      <c r="N236" s="13">
        <f t="shared" si="12"/>
        <v>40658.509952213586</v>
      </c>
    </row>
    <row r="237" spans="1:14" x14ac:dyDescent="0.25">
      <c r="A237" s="12" t="s">
        <v>169</v>
      </c>
      <c r="B237">
        <v>2317</v>
      </c>
      <c r="C237">
        <v>9262317</v>
      </c>
      <c r="D237" t="s">
        <v>170</v>
      </c>
      <c r="E237" s="28">
        <v>1164685.8733198929</v>
      </c>
      <c r="F237" s="62">
        <v>144070.65829563368</v>
      </c>
      <c r="G237" s="12">
        <v>174539.83915860381</v>
      </c>
      <c r="H237" s="13">
        <f t="shared" si="13"/>
        <v>30469.180862970126</v>
      </c>
      <c r="I237" s="12">
        <v>166747.46668384306</v>
      </c>
      <c r="J237" s="13">
        <f t="shared" si="14"/>
        <v>22676.808388209378</v>
      </c>
      <c r="K237" s="12">
        <v>224352.0345670793</v>
      </c>
      <c r="L237" s="13">
        <f t="shared" si="15"/>
        <v>80281.376271445624</v>
      </c>
      <c r="M237" s="12">
        <v>225231.16549971979</v>
      </c>
      <c r="N237" s="13">
        <f t="shared" si="12"/>
        <v>81160.507204086112</v>
      </c>
    </row>
    <row r="238" spans="1:14" x14ac:dyDescent="0.25">
      <c r="A238" s="12" t="s">
        <v>171</v>
      </c>
      <c r="B238">
        <v>2321</v>
      </c>
      <c r="C238">
        <v>9262321</v>
      </c>
      <c r="D238" t="s">
        <v>172</v>
      </c>
      <c r="E238" s="28">
        <v>1400416.4500792611</v>
      </c>
      <c r="F238" s="62">
        <v>163376.22495607418</v>
      </c>
      <c r="G238" s="12">
        <v>197180.99317658969</v>
      </c>
      <c r="H238" s="13">
        <f t="shared" si="13"/>
        <v>33804.768220515514</v>
      </c>
      <c r="I238" s="12">
        <v>177197.75991285243</v>
      </c>
      <c r="J238" s="13">
        <f t="shared" si="14"/>
        <v>13821.534956778254</v>
      </c>
      <c r="K238" s="12">
        <v>252135.96142777021</v>
      </c>
      <c r="L238" s="13">
        <f t="shared" si="15"/>
        <v>88759.736471696029</v>
      </c>
      <c r="M238" s="12">
        <v>254682.67702206329</v>
      </c>
      <c r="N238" s="13">
        <f t="shared" si="12"/>
        <v>91306.452065989113</v>
      </c>
    </row>
    <row r="239" spans="1:14" x14ac:dyDescent="0.25">
      <c r="A239" s="12" t="s">
        <v>460</v>
      </c>
      <c r="B239">
        <v>2133</v>
      </c>
      <c r="C239">
        <v>9262133</v>
      </c>
      <c r="D239" t="s">
        <v>462</v>
      </c>
      <c r="E239" s="28">
        <v>897885.0823718633</v>
      </c>
      <c r="F239" s="62">
        <v>52914.037883146819</v>
      </c>
      <c r="G239" s="12">
        <v>64281.968868535194</v>
      </c>
      <c r="H239" s="13">
        <f t="shared" si="13"/>
        <v>11367.930985388375</v>
      </c>
      <c r="I239" s="12">
        <v>64426.526071901164</v>
      </c>
      <c r="J239" s="13">
        <f t="shared" si="14"/>
        <v>11512.488188754345</v>
      </c>
      <c r="K239" s="12">
        <v>82953.47938759705</v>
      </c>
      <c r="L239" s="13">
        <f t="shared" si="15"/>
        <v>30039.441504450231</v>
      </c>
      <c r="M239" s="12">
        <v>73566.107377670822</v>
      </c>
      <c r="N239" s="13">
        <f t="shared" si="12"/>
        <v>20652.069494524003</v>
      </c>
    </row>
    <row r="240" spans="1:14" x14ac:dyDescent="0.25">
      <c r="A240" s="12" t="s">
        <v>592</v>
      </c>
      <c r="B240">
        <v>2384</v>
      </c>
      <c r="C240">
        <v>9262384</v>
      </c>
      <c r="D240" t="s">
        <v>593</v>
      </c>
      <c r="E240" s="28">
        <v>686443.72051523952</v>
      </c>
      <c r="F240" s="62">
        <v>50745.67026158423</v>
      </c>
      <c r="G240" s="12">
        <v>60482.670812471501</v>
      </c>
      <c r="H240" s="13">
        <f t="shared" si="13"/>
        <v>9737.0005508872709</v>
      </c>
      <c r="I240" s="12">
        <v>53533.357267854197</v>
      </c>
      <c r="J240" s="13">
        <f t="shared" si="14"/>
        <v>2787.6870062699672</v>
      </c>
      <c r="K240" s="12">
        <v>76050.037556972602</v>
      </c>
      <c r="L240" s="13">
        <f t="shared" si="15"/>
        <v>25304.367295388372</v>
      </c>
      <c r="M240" s="12">
        <v>66059.244296776393</v>
      </c>
      <c r="N240" s="13">
        <f t="shared" si="12"/>
        <v>15313.574035192163</v>
      </c>
    </row>
    <row r="241" spans="1:14" x14ac:dyDescent="0.25">
      <c r="A241" s="12" t="s">
        <v>590</v>
      </c>
      <c r="B241">
        <v>2364</v>
      </c>
      <c r="C241">
        <v>9262364</v>
      </c>
      <c r="D241" t="s">
        <v>591</v>
      </c>
      <c r="E241" s="28">
        <v>803680.18209522869</v>
      </c>
      <c r="F241" s="62">
        <v>54755.22944727233</v>
      </c>
      <c r="G241" s="12">
        <v>66752.27463463493</v>
      </c>
      <c r="H241" s="13">
        <f t="shared" si="13"/>
        <v>11997.045187362601</v>
      </c>
      <c r="I241" s="12">
        <v>69545.176256272825</v>
      </c>
      <c r="J241" s="13">
        <f t="shared" si="14"/>
        <v>14789.946809000496</v>
      </c>
      <c r="K241" s="12">
        <v>86538.682322660883</v>
      </c>
      <c r="L241" s="13">
        <f t="shared" si="15"/>
        <v>31783.452875388553</v>
      </c>
      <c r="M241" s="12">
        <v>77342.254968046647</v>
      </c>
      <c r="N241" s="13">
        <f t="shared" si="12"/>
        <v>22587.025520774318</v>
      </c>
    </row>
    <row r="242" spans="1:14" x14ac:dyDescent="0.25">
      <c r="A242" s="12" t="s">
        <v>228</v>
      </c>
      <c r="B242">
        <v>3060</v>
      </c>
      <c r="C242">
        <v>9263060</v>
      </c>
      <c r="D242" t="s">
        <v>229</v>
      </c>
      <c r="E242" s="28">
        <v>950028.78290874371</v>
      </c>
      <c r="F242" s="62">
        <v>60632.964522845148</v>
      </c>
      <c r="G242" s="12">
        <v>72124.758061343804</v>
      </c>
      <c r="H242" s="13">
        <f t="shared" si="13"/>
        <v>11491.793538498656</v>
      </c>
      <c r="I242" s="12">
        <v>63943.890374811999</v>
      </c>
      <c r="J242" s="13">
        <f t="shared" si="14"/>
        <v>3310.925851966851</v>
      </c>
      <c r="K242" s="12">
        <v>90446.503594338123</v>
      </c>
      <c r="L242" s="13">
        <f t="shared" si="15"/>
        <v>29813.539071492974</v>
      </c>
      <c r="M242" s="12">
        <v>80935.673985956033</v>
      </c>
      <c r="N242" s="13">
        <f t="shared" si="12"/>
        <v>20302.709463110885</v>
      </c>
    </row>
    <row r="243" spans="1:14" x14ac:dyDescent="0.25">
      <c r="A243" s="12" t="s">
        <v>81</v>
      </c>
      <c r="B243">
        <v>2124</v>
      </c>
      <c r="C243">
        <v>9262124</v>
      </c>
      <c r="D243" t="s">
        <v>82</v>
      </c>
      <c r="E243" s="28">
        <v>555072.45015007269</v>
      </c>
      <c r="F243" s="62">
        <v>39701.51952380524</v>
      </c>
      <c r="G243" s="12">
        <v>47847.676826558622</v>
      </c>
      <c r="H243" s="13">
        <f t="shared" si="13"/>
        <v>8146.1573027533814</v>
      </c>
      <c r="I243" s="12">
        <v>43465.903216430306</v>
      </c>
      <c r="J243" s="13">
        <f t="shared" si="14"/>
        <v>3764.383692625066</v>
      </c>
      <c r="K243" s="12">
        <v>61113.984670127917</v>
      </c>
      <c r="L243" s="13">
        <f t="shared" si="15"/>
        <v>21412.465146322676</v>
      </c>
      <c r="M243" s="12">
        <v>50577.015087597181</v>
      </c>
      <c r="N243" s="13">
        <f t="shared" si="12"/>
        <v>10875.495563791941</v>
      </c>
    </row>
    <row r="244" spans="1:14" x14ac:dyDescent="0.25">
      <c r="A244" s="12" t="s">
        <v>150</v>
      </c>
      <c r="B244">
        <v>2272</v>
      </c>
      <c r="C244">
        <v>9262272</v>
      </c>
      <c r="D244" t="s">
        <v>151</v>
      </c>
      <c r="E244" s="28">
        <v>631546.50757202366</v>
      </c>
      <c r="F244" s="62">
        <v>39182.943427034028</v>
      </c>
      <c r="G244" s="12">
        <v>47050.108499831869</v>
      </c>
      <c r="H244" s="13">
        <f t="shared" si="13"/>
        <v>7867.1650727978413</v>
      </c>
      <c r="I244" s="12">
        <v>41963.1979218864</v>
      </c>
      <c r="J244" s="13">
        <f t="shared" si="14"/>
        <v>2780.2544948523719</v>
      </c>
      <c r="K244" s="12">
        <v>59832.261401805517</v>
      </c>
      <c r="L244" s="13">
        <f t="shared" si="15"/>
        <v>20649.317974771489</v>
      </c>
      <c r="M244" s="12">
        <v>49542.964427099629</v>
      </c>
      <c r="N244" s="13">
        <f t="shared" si="12"/>
        <v>10360.021000065601</v>
      </c>
    </row>
    <row r="245" spans="1:14" x14ac:dyDescent="0.25">
      <c r="A245" s="12" t="s">
        <v>288</v>
      </c>
      <c r="B245">
        <v>3349</v>
      </c>
      <c r="C245">
        <v>9263349</v>
      </c>
      <c r="D245" t="s">
        <v>289</v>
      </c>
      <c r="E245" s="28">
        <v>720489.76860078005</v>
      </c>
      <c r="F245" s="62">
        <v>65788.09256136218</v>
      </c>
      <c r="G245" s="12">
        <v>76780.519389197871</v>
      </c>
      <c r="H245" s="13">
        <f t="shared" si="13"/>
        <v>10992.42682783569</v>
      </c>
      <c r="I245" s="12">
        <v>67211.18491981503</v>
      </c>
      <c r="J245" s="13">
        <f t="shared" si="14"/>
        <v>1423.09235845285</v>
      </c>
      <c r="K245" s="12">
        <v>94199.003046578291</v>
      </c>
      <c r="L245" s="13">
        <f t="shared" si="15"/>
        <v>28410.910485216111</v>
      </c>
      <c r="M245" s="12">
        <v>84073.331927995983</v>
      </c>
      <c r="N245" s="13">
        <f t="shared" si="12"/>
        <v>18285.239366633803</v>
      </c>
    </row>
    <row r="246" spans="1:14" x14ac:dyDescent="0.25">
      <c r="A246" s="12" t="s">
        <v>83</v>
      </c>
      <c r="B246">
        <v>2127</v>
      </c>
      <c r="C246">
        <v>9262127</v>
      </c>
      <c r="D246" t="s">
        <v>84</v>
      </c>
      <c r="E246" s="28">
        <v>1992012</v>
      </c>
      <c r="F246" s="62">
        <v>114060.08981963039</v>
      </c>
      <c r="G246" s="12">
        <v>139116.83906840006</v>
      </c>
      <c r="H246" s="13">
        <f t="shared" si="13"/>
        <v>25056.749248769673</v>
      </c>
      <c r="I246" s="12">
        <v>156272.09838015892</v>
      </c>
      <c r="J246" s="13">
        <f t="shared" si="14"/>
        <v>42212.008560528528</v>
      </c>
      <c r="K246" s="12">
        <v>180491.96281566867</v>
      </c>
      <c r="L246" s="13">
        <f t="shared" si="15"/>
        <v>66431.872996038277</v>
      </c>
      <c r="M246" s="12">
        <v>174899.02256795144</v>
      </c>
      <c r="N246" s="13">
        <f t="shared" si="12"/>
        <v>60838.932748321051</v>
      </c>
    </row>
    <row r="247" spans="1:14" x14ac:dyDescent="0.25">
      <c r="A247" s="12" t="s">
        <v>230</v>
      </c>
      <c r="B247">
        <v>3061</v>
      </c>
      <c r="C247">
        <v>9263061</v>
      </c>
      <c r="D247" t="s">
        <v>231</v>
      </c>
      <c r="E247" s="28">
        <v>705620.05991939735</v>
      </c>
      <c r="F247" s="62">
        <v>55689.583430322033</v>
      </c>
      <c r="G247" s="12">
        <v>67706.949344533961</v>
      </c>
      <c r="H247" s="13">
        <f t="shared" si="13"/>
        <v>12017.365914211929</v>
      </c>
      <c r="I247" s="12">
        <v>71579.069875317393</v>
      </c>
      <c r="J247" s="13">
        <f t="shared" si="14"/>
        <v>15889.48644499536</v>
      </c>
      <c r="K247" s="12">
        <v>87527.598311049762</v>
      </c>
      <c r="L247" s="13">
        <f t="shared" si="15"/>
        <v>31838.014880727729</v>
      </c>
      <c r="M247" s="12">
        <v>77833.177655379346</v>
      </c>
      <c r="N247" s="13">
        <f t="shared" si="12"/>
        <v>22143.594225057313</v>
      </c>
    </row>
    <row r="248" spans="1:14" x14ac:dyDescent="0.25">
      <c r="A248" s="12" t="s">
        <v>85</v>
      </c>
      <c r="B248">
        <v>2130</v>
      </c>
      <c r="C248">
        <v>9262130</v>
      </c>
      <c r="D248" t="s">
        <v>87</v>
      </c>
      <c r="E248" s="28">
        <v>1022284.2198255656</v>
      </c>
      <c r="F248" s="62">
        <v>60799.881311218989</v>
      </c>
      <c r="G248" s="12">
        <v>74058.872899710375</v>
      </c>
      <c r="H248" s="13">
        <f t="shared" si="13"/>
        <v>13258.991588491386</v>
      </c>
      <c r="I248" s="12">
        <v>77556.407758689704</v>
      </c>
      <c r="J248" s="13">
        <f t="shared" si="14"/>
        <v>16756.526447470715</v>
      </c>
      <c r="K248" s="12">
        <v>95899.683144888681</v>
      </c>
      <c r="L248" s="13">
        <f t="shared" si="15"/>
        <v>35099.801833669691</v>
      </c>
      <c r="M248" s="12">
        <v>86957.722235048481</v>
      </c>
      <c r="N248" s="13">
        <f t="shared" si="12"/>
        <v>26157.840923829492</v>
      </c>
    </row>
    <row r="249" spans="1:14" x14ac:dyDescent="0.25">
      <c r="A249" s="12" t="s">
        <v>88</v>
      </c>
      <c r="B249">
        <v>2131</v>
      </c>
      <c r="C249">
        <v>9262131</v>
      </c>
      <c r="D249" t="s">
        <v>89</v>
      </c>
      <c r="E249" s="28">
        <v>515892.40094204014</v>
      </c>
      <c r="F249" s="62">
        <v>37584.092383258612</v>
      </c>
      <c r="G249" s="12">
        <v>45888.524628471139</v>
      </c>
      <c r="H249" s="13">
        <f t="shared" si="13"/>
        <v>8304.4322452125271</v>
      </c>
      <c r="I249" s="12">
        <v>46080.711448043003</v>
      </c>
      <c r="J249" s="13">
        <f t="shared" si="14"/>
        <v>8496.6190647843905</v>
      </c>
      <c r="K249" s="12">
        <v>59612.870692918048</v>
      </c>
      <c r="L249" s="13">
        <f t="shared" si="15"/>
        <v>22028.778309659436</v>
      </c>
      <c r="M249" s="12">
        <v>48981.599428919231</v>
      </c>
      <c r="N249" s="13">
        <f t="shared" si="12"/>
        <v>11397.507045660619</v>
      </c>
    </row>
    <row r="250" spans="1:14" x14ac:dyDescent="0.25">
      <c r="A250" s="12" t="s">
        <v>458</v>
      </c>
      <c r="B250">
        <v>2128</v>
      </c>
      <c r="C250">
        <v>9262128</v>
      </c>
      <c r="D250" t="s">
        <v>459</v>
      </c>
      <c r="E250" s="28">
        <v>972191.8</v>
      </c>
      <c r="F250" s="62">
        <v>60526.380800918902</v>
      </c>
      <c r="G250" s="12">
        <v>73832.838391611265</v>
      </c>
      <c r="H250" s="13">
        <f t="shared" si="13"/>
        <v>13306.457590692364</v>
      </c>
      <c r="I250" s="12">
        <v>78058.79565350803</v>
      </c>
      <c r="J250" s="13">
        <f t="shared" si="14"/>
        <v>17532.414852589129</v>
      </c>
      <c r="K250" s="12">
        <v>95791.642813271596</v>
      </c>
      <c r="L250" s="13">
        <f t="shared" si="15"/>
        <v>35265.262012352694</v>
      </c>
      <c r="M250" s="12">
        <v>86887.585160522634</v>
      </c>
      <c r="N250" s="13">
        <f t="shared" si="12"/>
        <v>26361.204359603733</v>
      </c>
    </row>
    <row r="251" spans="1:14" x14ac:dyDescent="0.25">
      <c r="A251" s="12" t="s">
        <v>90</v>
      </c>
      <c r="B251">
        <v>2135</v>
      </c>
      <c r="C251">
        <v>9262135</v>
      </c>
      <c r="D251" t="s">
        <v>91</v>
      </c>
      <c r="E251" s="28">
        <v>479971.96119542321</v>
      </c>
      <c r="F251" s="62">
        <v>29757.352229777502</v>
      </c>
      <c r="G251" s="12">
        <v>36224.712417607865</v>
      </c>
      <c r="H251" s="13">
        <f t="shared" si="13"/>
        <v>6467.3601878303634</v>
      </c>
      <c r="I251" s="12">
        <v>32706.095652806594</v>
      </c>
      <c r="J251" s="13">
        <f t="shared" si="14"/>
        <v>2948.7434230290928</v>
      </c>
      <c r="K251" s="12">
        <v>46852.384163104158</v>
      </c>
      <c r="L251" s="13">
        <f t="shared" si="15"/>
        <v>17095.031933326656</v>
      </c>
      <c r="M251" s="12">
        <v>35874.849778197815</v>
      </c>
      <c r="N251" s="13">
        <f t="shared" si="12"/>
        <v>6117.4975484203133</v>
      </c>
    </row>
    <row r="252" spans="1:14" x14ac:dyDescent="0.25">
      <c r="A252" s="12" t="s">
        <v>491</v>
      </c>
      <c r="B252">
        <v>2172</v>
      </c>
      <c r="C252">
        <v>9262172</v>
      </c>
      <c r="D252" t="s">
        <v>492</v>
      </c>
      <c r="E252" s="28">
        <v>364849.42969056219</v>
      </c>
      <c r="F252" s="62">
        <v>20064.32418992231</v>
      </c>
      <c r="G252" s="12">
        <v>24328.13201570278</v>
      </c>
      <c r="H252" s="13">
        <f t="shared" si="13"/>
        <v>4263.80782578047</v>
      </c>
      <c r="I252" s="12">
        <v>17724.517650558675</v>
      </c>
      <c r="J252" s="13">
        <f t="shared" si="14"/>
        <v>-2339.8065393636352</v>
      </c>
      <c r="K252" s="12">
        <v>31291.804007175961</v>
      </c>
      <c r="L252" s="13">
        <f t="shared" si="15"/>
        <v>11227.47981725365</v>
      </c>
      <c r="M252" s="12">
        <v>19826.610390324058</v>
      </c>
      <c r="N252" s="13">
        <f t="shared" si="12"/>
        <v>-237.71379959825208</v>
      </c>
    </row>
    <row r="253" spans="1:14" x14ac:dyDescent="0.25">
      <c r="A253" s="12" t="s">
        <v>329</v>
      </c>
      <c r="B253">
        <v>5212</v>
      </c>
      <c r="C253">
        <v>9265212</v>
      </c>
      <c r="D253" t="s">
        <v>330</v>
      </c>
      <c r="E253" s="28">
        <v>615673.35196287965</v>
      </c>
      <c r="F253" s="62">
        <v>43435.975081678662</v>
      </c>
      <c r="G253" s="12">
        <v>52592.647411469443</v>
      </c>
      <c r="H253" s="13">
        <f t="shared" si="13"/>
        <v>9156.6723297907811</v>
      </c>
      <c r="I253" s="12">
        <v>50714.077207218048</v>
      </c>
      <c r="J253" s="13">
        <f t="shared" si="14"/>
        <v>7278.1021255393862</v>
      </c>
      <c r="K253" s="12">
        <v>67594.030711057712</v>
      </c>
      <c r="L253" s="13">
        <f t="shared" si="15"/>
        <v>24158.055629379051</v>
      </c>
      <c r="M253" s="12">
        <v>57329.980917436318</v>
      </c>
      <c r="N253" s="13">
        <f t="shared" si="12"/>
        <v>13894.005835757656</v>
      </c>
    </row>
    <row r="254" spans="1:14" x14ac:dyDescent="0.25">
      <c r="A254" s="12" t="s">
        <v>290</v>
      </c>
      <c r="B254">
        <v>3354</v>
      </c>
      <c r="C254">
        <v>9263354</v>
      </c>
      <c r="D254" t="s">
        <v>291</v>
      </c>
      <c r="E254" s="28">
        <v>537515.17937524186</v>
      </c>
      <c r="F254" s="62">
        <v>28730.289879955257</v>
      </c>
      <c r="G254" s="12">
        <v>34412.285421941837</v>
      </c>
      <c r="H254" s="13">
        <f t="shared" si="13"/>
        <v>5681.9955419865801</v>
      </c>
      <c r="I254" s="12">
        <v>27537.809907398805</v>
      </c>
      <c r="J254" s="13">
        <f t="shared" si="14"/>
        <v>-1192.4799725564517</v>
      </c>
      <c r="K254" s="12">
        <v>43615.805000798413</v>
      </c>
      <c r="L254" s="13">
        <f t="shared" si="15"/>
        <v>14885.515120843156</v>
      </c>
      <c r="M254" s="12">
        <v>32538.380448942378</v>
      </c>
      <c r="N254" s="13">
        <f t="shared" si="12"/>
        <v>3808.0905689871215</v>
      </c>
    </row>
    <row r="255" spans="1:14" x14ac:dyDescent="0.25">
      <c r="A255" s="12" t="s">
        <v>92</v>
      </c>
      <c r="B255">
        <v>2138</v>
      </c>
      <c r="C255">
        <v>9262138</v>
      </c>
      <c r="D255" t="s">
        <v>93</v>
      </c>
      <c r="E255" s="28">
        <v>1266270.1188018362</v>
      </c>
      <c r="F255" s="62">
        <v>90301.019158227384</v>
      </c>
      <c r="G255" s="12">
        <v>108136.34392981927</v>
      </c>
      <c r="H255" s="13">
        <f t="shared" si="13"/>
        <v>17835.324771591884</v>
      </c>
      <c r="I255" s="12">
        <v>111563.16385302143</v>
      </c>
      <c r="J255" s="13">
        <f t="shared" si="14"/>
        <v>21262.144694794042</v>
      </c>
      <c r="K255" s="12">
        <v>137188.08362374836</v>
      </c>
      <c r="L255" s="13">
        <f t="shared" si="15"/>
        <v>46887.064465520976</v>
      </c>
      <c r="M255" s="12">
        <v>129117.99037506571</v>
      </c>
      <c r="N255" s="13">
        <f t="shared" si="12"/>
        <v>38816.971216838327</v>
      </c>
    </row>
    <row r="256" spans="1:14" x14ac:dyDescent="0.25">
      <c r="A256" s="12" t="s">
        <v>408</v>
      </c>
      <c r="B256">
        <v>2076</v>
      </c>
      <c r="C256">
        <v>9262076</v>
      </c>
      <c r="D256" t="s">
        <v>409</v>
      </c>
      <c r="E256" s="28">
        <v>390510.27924014226</v>
      </c>
      <c r="F256" s="62">
        <v>28518.143758526665</v>
      </c>
      <c r="G256" s="12">
        <v>34239.314111847678</v>
      </c>
      <c r="H256" s="13">
        <f t="shared" si="13"/>
        <v>5721.170353321013</v>
      </c>
      <c r="I256" s="12">
        <v>28356.420040064597</v>
      </c>
      <c r="J256" s="13">
        <f t="shared" si="14"/>
        <v>-161.72371846206806</v>
      </c>
      <c r="K256" s="12">
        <v>43504.470147366868</v>
      </c>
      <c r="L256" s="13">
        <f t="shared" si="15"/>
        <v>14986.326388840203</v>
      </c>
      <c r="M256" s="12">
        <v>32210.713711085515</v>
      </c>
      <c r="N256" s="13">
        <f t="shared" si="12"/>
        <v>3692.5699525588498</v>
      </c>
    </row>
    <row r="257" spans="1:14" x14ac:dyDescent="0.25">
      <c r="A257" s="12" t="s">
        <v>544</v>
      </c>
      <c r="B257">
        <v>2230</v>
      </c>
      <c r="C257">
        <v>9262230</v>
      </c>
      <c r="D257" t="s">
        <v>545</v>
      </c>
      <c r="E257" s="28">
        <v>529732.62172193965</v>
      </c>
      <c r="F257" s="62">
        <v>39134.976597487534</v>
      </c>
      <c r="G257" s="12">
        <v>47633.233960986465</v>
      </c>
      <c r="H257" s="13">
        <f t="shared" si="13"/>
        <v>8498.2573634989312</v>
      </c>
      <c r="I257" s="12">
        <v>45271.590438427265</v>
      </c>
      <c r="J257" s="13">
        <f t="shared" si="14"/>
        <v>6136.6138409397317</v>
      </c>
      <c r="K257" s="12">
        <v>61561.98270865361</v>
      </c>
      <c r="L257" s="13">
        <f t="shared" si="15"/>
        <v>22427.006111166076</v>
      </c>
      <c r="M257" s="12">
        <v>50939.701357809376</v>
      </c>
      <c r="N257" s="13">
        <f t="shared" si="12"/>
        <v>11804.724760321842</v>
      </c>
    </row>
    <row r="258" spans="1:14" x14ac:dyDescent="0.25">
      <c r="A258" s="12" t="s">
        <v>232</v>
      </c>
      <c r="B258">
        <v>3066</v>
      </c>
      <c r="C258">
        <v>9263066</v>
      </c>
      <c r="D258" t="s">
        <v>233</v>
      </c>
      <c r="E258" s="28">
        <v>705569.84110484854</v>
      </c>
      <c r="F258" s="62">
        <v>45883.788140270255</v>
      </c>
      <c r="G258" s="12">
        <v>55937.307424279985</v>
      </c>
      <c r="H258" s="13">
        <f t="shared" si="13"/>
        <v>10053.51928400973</v>
      </c>
      <c r="I258" s="12">
        <v>56451.478711751799</v>
      </c>
      <c r="J258" s="13">
        <f t="shared" si="14"/>
        <v>10567.690571481544</v>
      </c>
      <c r="K258" s="12">
        <v>72511.179038747272</v>
      </c>
      <c r="L258" s="13">
        <f t="shared" si="15"/>
        <v>26627.390898477017</v>
      </c>
      <c r="M258" s="12">
        <v>62625.051310829913</v>
      </c>
      <c r="N258" s="13">
        <f t="shared" si="12"/>
        <v>16741.263170559658</v>
      </c>
    </row>
    <row r="259" spans="1:14" x14ac:dyDescent="0.25">
      <c r="A259" s="12" t="s">
        <v>663</v>
      </c>
      <c r="B259">
        <v>3390</v>
      </c>
      <c r="C259">
        <v>9263390</v>
      </c>
      <c r="D259" t="s">
        <v>664</v>
      </c>
      <c r="E259" s="28">
        <v>511797.4281959752</v>
      </c>
      <c r="F259" s="62">
        <v>26406.366384481058</v>
      </c>
      <c r="G259" s="12">
        <v>31804.500052541873</v>
      </c>
      <c r="H259" s="13">
        <f t="shared" si="13"/>
        <v>5398.1336680608147</v>
      </c>
      <c r="I259" s="12">
        <v>24557.002294676513</v>
      </c>
      <c r="J259" s="13">
        <f t="shared" si="14"/>
        <v>-1849.3640898045451</v>
      </c>
      <c r="K259" s="12">
        <v>40567.468778601396</v>
      </c>
      <c r="L259" s="13">
        <f t="shared" si="15"/>
        <v>14161.102394120338</v>
      </c>
      <c r="M259" s="12">
        <v>29494.597933953162</v>
      </c>
      <c r="N259" s="13">
        <f t="shared" si="12"/>
        <v>3088.2315494721042</v>
      </c>
    </row>
    <row r="260" spans="1:14" x14ac:dyDescent="0.25">
      <c r="A260" s="12" t="s">
        <v>234</v>
      </c>
      <c r="B260">
        <v>3067</v>
      </c>
      <c r="C260">
        <v>9263067</v>
      </c>
      <c r="D260" t="s">
        <v>235</v>
      </c>
      <c r="E260" s="28">
        <v>431271.9185680669</v>
      </c>
      <c r="F260" s="62">
        <v>33543.911531608079</v>
      </c>
      <c r="G260" s="12">
        <v>40907.412242982282</v>
      </c>
      <c r="H260" s="13">
        <f t="shared" si="13"/>
        <v>7363.5007113742031</v>
      </c>
      <c r="I260" s="12">
        <v>39269.897176520615</v>
      </c>
      <c r="J260" s="13">
        <f t="shared" si="14"/>
        <v>5725.9856449125364</v>
      </c>
      <c r="K260" s="12">
        <v>53053.106063388826</v>
      </c>
      <c r="L260" s="13">
        <f t="shared" si="15"/>
        <v>19509.194531780748</v>
      </c>
      <c r="M260" s="12">
        <v>42266.08548709772</v>
      </c>
      <c r="N260" s="13">
        <f t="shared" si="12"/>
        <v>8722.1739554896412</v>
      </c>
    </row>
    <row r="261" spans="1:14" x14ac:dyDescent="0.25">
      <c r="A261" s="12" t="s">
        <v>248</v>
      </c>
      <c r="B261">
        <v>3096</v>
      </c>
      <c r="C261">
        <v>9263096</v>
      </c>
      <c r="D261" t="s">
        <v>249</v>
      </c>
      <c r="E261" s="28">
        <v>1919274</v>
      </c>
      <c r="F261" s="62">
        <v>122038.90290363468</v>
      </c>
      <c r="G261" s="12">
        <v>147820.97175206771</v>
      </c>
      <c r="H261" s="13">
        <f t="shared" si="13"/>
        <v>25782.068848433031</v>
      </c>
      <c r="I261" s="12">
        <v>162267.04511279092</v>
      </c>
      <c r="J261" s="13">
        <f t="shared" si="14"/>
        <v>40228.142209156242</v>
      </c>
      <c r="K261" s="12">
        <v>190072.81034900813</v>
      </c>
      <c r="L261" s="13">
        <f t="shared" si="15"/>
        <v>68033.90744537345</v>
      </c>
      <c r="M261" s="12">
        <v>184333.74784189509</v>
      </c>
      <c r="N261" s="13">
        <f t="shared" si="12"/>
        <v>62294.844938260416</v>
      </c>
    </row>
    <row r="262" spans="1:14" x14ac:dyDescent="0.25">
      <c r="A262" s="12" t="s">
        <v>790</v>
      </c>
      <c r="B262">
        <v>3068</v>
      </c>
      <c r="C262">
        <v>9263068</v>
      </c>
      <c r="D262" t="s">
        <v>800</v>
      </c>
      <c r="E262" s="28">
        <v>402117.98752816312</v>
      </c>
      <c r="F262" s="62">
        <v>25804.727983777069</v>
      </c>
      <c r="G262" s="12">
        <v>31318.802888847429</v>
      </c>
      <c r="H262" s="13">
        <f t="shared" si="13"/>
        <v>5514.0749050703598</v>
      </c>
      <c r="I262" s="12">
        <v>26804.211580814594</v>
      </c>
      <c r="J262" s="13">
        <f t="shared" si="14"/>
        <v>999.48359703752431</v>
      </c>
      <c r="K262" s="12">
        <v>40364.760900846275</v>
      </c>
      <c r="L262" s="13">
        <f t="shared" si="15"/>
        <v>14560.032917069206</v>
      </c>
      <c r="M262" s="12">
        <v>29101.165653815515</v>
      </c>
      <c r="N262" s="13">
        <f t="shared" si="12"/>
        <v>3296.4376700384455</v>
      </c>
    </row>
    <row r="263" spans="1:14" x14ac:dyDescent="0.25">
      <c r="A263" s="12" t="s">
        <v>655</v>
      </c>
      <c r="B263">
        <v>3359</v>
      </c>
      <c r="C263">
        <v>9263359</v>
      </c>
      <c r="D263" t="s">
        <v>656</v>
      </c>
      <c r="E263" s="28">
        <v>455783.47824892937</v>
      </c>
      <c r="F263" s="62">
        <v>39112.146766301114</v>
      </c>
      <c r="G263" s="12">
        <v>47321.186006388911</v>
      </c>
      <c r="H263" s="13">
        <f t="shared" si="13"/>
        <v>8209.0392400877972</v>
      </c>
      <c r="I263" s="12">
        <v>46057.466710716486</v>
      </c>
      <c r="J263" s="13">
        <f t="shared" si="14"/>
        <v>6945.3199444153724</v>
      </c>
      <c r="K263" s="12">
        <v>60753.789332742148</v>
      </c>
      <c r="L263" s="13">
        <f t="shared" si="15"/>
        <v>21641.642566441034</v>
      </c>
      <c r="M263" s="12">
        <v>49975.468227121964</v>
      </c>
      <c r="N263" s="13">
        <f t="shared" ref="N263:N326" si="16">M263-F263</f>
        <v>10863.321460820851</v>
      </c>
    </row>
    <row r="264" spans="1:14" x14ac:dyDescent="0.25">
      <c r="A264" s="12" t="s">
        <v>478</v>
      </c>
      <c r="B264">
        <v>2159</v>
      </c>
      <c r="C264">
        <v>9262159</v>
      </c>
      <c r="D264" t="s">
        <v>479</v>
      </c>
      <c r="E264" s="28">
        <v>507402.94860165648</v>
      </c>
      <c r="F264" s="62">
        <v>27743.111513973916</v>
      </c>
      <c r="G264" s="12">
        <v>33243.77600545562</v>
      </c>
      <c r="H264" s="13">
        <f t="shared" ref="H264:H327" si="17">G264-F264</f>
        <v>5500.6644914817043</v>
      </c>
      <c r="I264" s="12">
        <v>26316.619937615618</v>
      </c>
      <c r="J264" s="13">
        <f t="shared" ref="J264:J327" si="18">I264-F264</f>
        <v>-1426.4915763582976</v>
      </c>
      <c r="K264" s="12">
        <v>42139.951561242196</v>
      </c>
      <c r="L264" s="13">
        <f t="shared" ref="L264:L327" si="19">K264-F264</f>
        <v>14396.840047268281</v>
      </c>
      <c r="M264" s="12">
        <v>30995.313816308197</v>
      </c>
      <c r="N264" s="13">
        <f t="shared" si="16"/>
        <v>3252.2023023342808</v>
      </c>
    </row>
    <row r="265" spans="1:14" x14ac:dyDescent="0.25">
      <c r="A265" s="12" t="s">
        <v>474</v>
      </c>
      <c r="B265">
        <v>2156</v>
      </c>
      <c r="C265">
        <v>9262156</v>
      </c>
      <c r="D265" t="s">
        <v>475</v>
      </c>
      <c r="E265" s="28">
        <v>592247.23086633999</v>
      </c>
      <c r="F265" s="62">
        <v>39879.953059228646</v>
      </c>
      <c r="G265" s="12">
        <v>48205.302580244163</v>
      </c>
      <c r="H265" s="13">
        <f t="shared" si="17"/>
        <v>8325.3495210155161</v>
      </c>
      <c r="I265" s="12">
        <v>45747.418070831452</v>
      </c>
      <c r="J265" s="13">
        <f t="shared" si="18"/>
        <v>5867.465011602806</v>
      </c>
      <c r="K265" s="12">
        <v>61834.90387261899</v>
      </c>
      <c r="L265" s="13">
        <f t="shared" si="19"/>
        <v>21954.950813390344</v>
      </c>
      <c r="M265" s="12">
        <v>51362.577707505319</v>
      </c>
      <c r="N265" s="13">
        <f t="shared" si="16"/>
        <v>11482.624648276673</v>
      </c>
    </row>
    <row r="266" spans="1:14" x14ac:dyDescent="0.25">
      <c r="A266" s="12" t="s">
        <v>94</v>
      </c>
      <c r="B266">
        <v>2142</v>
      </c>
      <c r="C266">
        <v>9262142</v>
      </c>
      <c r="D266" t="s">
        <v>96</v>
      </c>
      <c r="E266" s="28">
        <v>1835286.8033656101</v>
      </c>
      <c r="F266" s="62">
        <v>121253.22399354247</v>
      </c>
      <c r="G266" s="12">
        <v>147292.94978698701</v>
      </c>
      <c r="H266" s="13">
        <f t="shared" si="17"/>
        <v>26039.725793444537</v>
      </c>
      <c r="I266" s="12">
        <v>165417.15538680498</v>
      </c>
      <c r="J266" s="13">
        <f t="shared" si="18"/>
        <v>44163.931393262508</v>
      </c>
      <c r="K266" s="12">
        <v>190221.92437918554</v>
      </c>
      <c r="L266" s="13">
        <f t="shared" si="19"/>
        <v>68968.700385643067</v>
      </c>
      <c r="M266" s="12">
        <v>184508.92909646986</v>
      </c>
      <c r="N266" s="13">
        <f t="shared" si="16"/>
        <v>63255.705102927386</v>
      </c>
    </row>
    <row r="267" spans="1:14" x14ac:dyDescent="0.25">
      <c r="A267" s="12" t="s">
        <v>400</v>
      </c>
      <c r="B267">
        <v>2068</v>
      </c>
      <c r="C267">
        <v>9262068</v>
      </c>
      <c r="D267" t="s">
        <v>401</v>
      </c>
      <c r="E267" s="28">
        <v>968286.45542868855</v>
      </c>
      <c r="F267" s="62">
        <v>63574.701613327816</v>
      </c>
      <c r="G267" s="12">
        <v>77498.513015776116</v>
      </c>
      <c r="H267" s="13">
        <f t="shared" si="17"/>
        <v>13923.8114024483</v>
      </c>
      <c r="I267" s="12">
        <v>82446.199145361083</v>
      </c>
      <c r="J267" s="13">
        <f t="shared" si="18"/>
        <v>18871.497532033267</v>
      </c>
      <c r="K267" s="12">
        <v>100467.35903102157</v>
      </c>
      <c r="L267" s="13">
        <f t="shared" si="19"/>
        <v>36892.65741769375</v>
      </c>
      <c r="M267" s="12">
        <v>91615.77175071332</v>
      </c>
      <c r="N267" s="13">
        <f t="shared" si="16"/>
        <v>28041.070137385504</v>
      </c>
    </row>
    <row r="268" spans="1:14" x14ac:dyDescent="0.25">
      <c r="A268" s="12" t="s">
        <v>610</v>
      </c>
      <c r="B268">
        <v>2426</v>
      </c>
      <c r="C268">
        <v>9262426</v>
      </c>
      <c r="D268" t="s">
        <v>611</v>
      </c>
      <c r="E268" s="28">
        <v>785608.53892084036</v>
      </c>
      <c r="F268" s="62">
        <v>39282.476859726368</v>
      </c>
      <c r="G268" s="12">
        <v>47000.729858062332</v>
      </c>
      <c r="H268" s="13">
        <f t="shared" si="17"/>
        <v>7718.2529983359636</v>
      </c>
      <c r="I268" s="12">
        <v>39955.231871181779</v>
      </c>
      <c r="J268" s="13">
        <f t="shared" si="18"/>
        <v>672.75501145541057</v>
      </c>
      <c r="K268" s="12">
        <v>59454.5469751497</v>
      </c>
      <c r="L268" s="13">
        <f t="shared" si="19"/>
        <v>20172.070115423332</v>
      </c>
      <c r="M268" s="12">
        <v>49216.288943391686</v>
      </c>
      <c r="N268" s="13">
        <f t="shared" si="16"/>
        <v>9933.8120836653179</v>
      </c>
    </row>
    <row r="269" spans="1:14" x14ac:dyDescent="0.25">
      <c r="A269" s="12" t="s">
        <v>387</v>
      </c>
      <c r="B269">
        <v>2060</v>
      </c>
      <c r="C269">
        <v>9262060</v>
      </c>
      <c r="D269" t="s">
        <v>388</v>
      </c>
      <c r="E269" s="28">
        <v>511921.23206327448</v>
      </c>
      <c r="F269" s="62">
        <v>30073.049628115587</v>
      </c>
      <c r="G269" s="12">
        <v>36581.138401208591</v>
      </c>
      <c r="H269" s="13">
        <f t="shared" si="17"/>
        <v>6508.0887730930044</v>
      </c>
      <c r="I269" s="12">
        <v>32553.327913617701</v>
      </c>
      <c r="J269" s="13">
        <f t="shared" si="18"/>
        <v>2480.2782855021142</v>
      </c>
      <c r="K269" s="12">
        <v>47269.928096186995</v>
      </c>
      <c r="L269" s="13">
        <f t="shared" si="19"/>
        <v>17196.878468071409</v>
      </c>
      <c r="M269" s="12">
        <v>36425.815119064151</v>
      </c>
      <c r="N269" s="13">
        <f t="shared" si="16"/>
        <v>6352.7654909485645</v>
      </c>
    </row>
    <row r="270" spans="1:14" x14ac:dyDescent="0.25">
      <c r="A270" s="12" t="s">
        <v>446</v>
      </c>
      <c r="B270">
        <v>2117</v>
      </c>
      <c r="C270">
        <v>9262117</v>
      </c>
      <c r="D270" t="s">
        <v>447</v>
      </c>
      <c r="E270" s="28">
        <v>575672.67416614899</v>
      </c>
      <c r="F270" s="62">
        <v>45593.269936575649</v>
      </c>
      <c r="G270" s="12">
        <v>51116.555142831116</v>
      </c>
      <c r="H270" s="13">
        <f t="shared" si="17"/>
        <v>5523.2852062554666</v>
      </c>
      <c r="I270" s="12">
        <v>28905.759445115662</v>
      </c>
      <c r="J270" s="13">
        <f t="shared" si="18"/>
        <v>-16687.510491459987</v>
      </c>
      <c r="K270" s="12">
        <v>58765.996911162612</v>
      </c>
      <c r="L270" s="13">
        <f t="shared" si="19"/>
        <v>13172.726974586963</v>
      </c>
      <c r="M270" s="12">
        <v>47199.814721573115</v>
      </c>
      <c r="N270" s="13">
        <f t="shared" si="16"/>
        <v>1606.5447849974662</v>
      </c>
    </row>
    <row r="271" spans="1:14" x14ac:dyDescent="0.25">
      <c r="A271" s="12" t="s">
        <v>305</v>
      </c>
      <c r="B271">
        <v>3409</v>
      </c>
      <c r="C271">
        <v>9263409</v>
      </c>
      <c r="D271" t="s">
        <v>306</v>
      </c>
      <c r="E271" s="28">
        <v>594751.11760469561</v>
      </c>
      <c r="F271" s="62">
        <v>24550.086219786346</v>
      </c>
      <c r="G271" s="12">
        <v>29654.395428723328</v>
      </c>
      <c r="H271" s="13">
        <f t="shared" si="17"/>
        <v>5104.309208936982</v>
      </c>
      <c r="I271" s="12">
        <v>22026.652872151386</v>
      </c>
      <c r="J271" s="13">
        <f t="shared" si="18"/>
        <v>-2523.4333476349602</v>
      </c>
      <c r="K271" s="12">
        <v>37942.377828385477</v>
      </c>
      <c r="L271" s="13">
        <f t="shared" si="19"/>
        <v>13392.291608599131</v>
      </c>
      <c r="M271" s="12">
        <v>26999.709360379267</v>
      </c>
      <c r="N271" s="13">
        <f t="shared" si="16"/>
        <v>2449.6231405929211</v>
      </c>
    </row>
    <row r="272" spans="1:14" x14ac:dyDescent="0.25">
      <c r="A272" s="12" t="s">
        <v>127</v>
      </c>
      <c r="B272">
        <v>2249</v>
      </c>
      <c r="C272">
        <v>9262249</v>
      </c>
      <c r="D272" t="s">
        <v>128</v>
      </c>
      <c r="E272" s="28">
        <v>857478.51915345783</v>
      </c>
      <c r="F272" s="62">
        <v>70105.24181460269</v>
      </c>
      <c r="G272" s="12">
        <v>85071.160540182667</v>
      </c>
      <c r="H272" s="13">
        <f t="shared" si="17"/>
        <v>14965.918725579977</v>
      </c>
      <c r="I272" s="12">
        <v>86829.546148126217</v>
      </c>
      <c r="J272" s="13">
        <f t="shared" si="18"/>
        <v>16724.304333523527</v>
      </c>
      <c r="K272" s="12">
        <v>109621.73517118662</v>
      </c>
      <c r="L272" s="13">
        <f t="shared" si="19"/>
        <v>39516.493356583931</v>
      </c>
      <c r="M272" s="12">
        <v>101103.52485557129</v>
      </c>
      <c r="N272" s="13">
        <f t="shared" si="16"/>
        <v>30998.283040968599</v>
      </c>
    </row>
    <row r="273" spans="1:14" x14ac:dyDescent="0.25">
      <c r="A273" s="12" t="s">
        <v>325</v>
      </c>
      <c r="B273">
        <v>5207</v>
      </c>
      <c r="C273">
        <v>9265207</v>
      </c>
      <c r="D273" t="s">
        <v>326</v>
      </c>
      <c r="E273" s="28">
        <v>1113180.6499999999</v>
      </c>
      <c r="F273" s="62">
        <v>60942.119921867918</v>
      </c>
      <c r="G273" s="12">
        <v>73222.344932098989</v>
      </c>
      <c r="H273" s="13">
        <f t="shared" si="17"/>
        <v>12280.225010231072</v>
      </c>
      <c r="I273" s="12">
        <v>64359.314897474382</v>
      </c>
      <c r="J273" s="13">
        <f t="shared" si="18"/>
        <v>3417.1949756064641</v>
      </c>
      <c r="K273" s="12">
        <v>93078.504133508803</v>
      </c>
      <c r="L273" s="13">
        <f t="shared" si="19"/>
        <v>32136.384211640885</v>
      </c>
      <c r="M273" s="12">
        <v>84807.998310124152</v>
      </c>
      <c r="N273" s="13">
        <f t="shared" si="16"/>
        <v>23865.878388256235</v>
      </c>
    </row>
    <row r="274" spans="1:14" x14ac:dyDescent="0.25">
      <c r="A274" s="12" t="s">
        <v>123</v>
      </c>
      <c r="B274">
        <v>2240</v>
      </c>
      <c r="C274">
        <v>9262240</v>
      </c>
      <c r="D274" t="s">
        <v>124</v>
      </c>
      <c r="E274" s="28">
        <v>618238.52372810885</v>
      </c>
      <c r="F274" s="62">
        <v>34055.411461598378</v>
      </c>
      <c r="G274" s="12">
        <v>41355.477838707811</v>
      </c>
      <c r="H274" s="13">
        <f t="shared" si="17"/>
        <v>7300.0663771094332</v>
      </c>
      <c r="I274" s="12">
        <v>37588.019975322924</v>
      </c>
      <c r="J274" s="13">
        <f t="shared" si="18"/>
        <v>3532.6085137245464</v>
      </c>
      <c r="K274" s="12">
        <v>53319.111134295628</v>
      </c>
      <c r="L274" s="13">
        <f t="shared" si="19"/>
        <v>19263.69967269725</v>
      </c>
      <c r="M274" s="12">
        <v>42803.531715249803</v>
      </c>
      <c r="N274" s="13">
        <f t="shared" si="16"/>
        <v>8748.1202536514247</v>
      </c>
    </row>
    <row r="275" spans="1:14" x14ac:dyDescent="0.25">
      <c r="A275" s="12" t="s">
        <v>143</v>
      </c>
      <c r="B275">
        <v>2265</v>
      </c>
      <c r="C275">
        <v>9262265</v>
      </c>
      <c r="D275" t="s">
        <v>145</v>
      </c>
      <c r="E275" s="28">
        <v>720556.68605853128</v>
      </c>
      <c r="F275" s="62">
        <v>37104.538292044759</v>
      </c>
      <c r="G275" s="12">
        <v>45110.279218115415</v>
      </c>
      <c r="H275" s="13">
        <f t="shared" si="17"/>
        <v>8005.7409260706554</v>
      </c>
      <c r="I275" s="12">
        <v>41952.165715894676</v>
      </c>
      <c r="J275" s="13">
        <f t="shared" si="18"/>
        <v>4847.6274238499172</v>
      </c>
      <c r="K275" s="12">
        <v>58247.187550895309</v>
      </c>
      <c r="L275" s="13">
        <f t="shared" si="19"/>
        <v>21142.64925885055</v>
      </c>
      <c r="M275" s="12">
        <v>48006.192806418978</v>
      </c>
      <c r="N275" s="13">
        <f t="shared" si="16"/>
        <v>10901.654514374219</v>
      </c>
    </row>
    <row r="276" spans="1:14" x14ac:dyDescent="0.25">
      <c r="A276" s="12" t="s">
        <v>440</v>
      </c>
      <c r="B276">
        <v>2112</v>
      </c>
      <c r="C276">
        <v>9262112</v>
      </c>
      <c r="D276" t="s">
        <v>441</v>
      </c>
      <c r="E276" s="28">
        <v>472620.30954772956</v>
      </c>
      <c r="F276" s="62">
        <v>32437.393251950183</v>
      </c>
      <c r="G276" s="12">
        <v>39248.137016348555</v>
      </c>
      <c r="H276" s="13">
        <f t="shared" si="17"/>
        <v>6810.7437643983722</v>
      </c>
      <c r="I276" s="12">
        <v>33537.117420446288</v>
      </c>
      <c r="J276" s="13">
        <f t="shared" si="18"/>
        <v>1099.7241684961045</v>
      </c>
      <c r="K276" s="12">
        <v>50308.8946499187</v>
      </c>
      <c r="L276" s="13">
        <f t="shared" si="19"/>
        <v>17871.501397968517</v>
      </c>
      <c r="M276" s="12">
        <v>39243.300144385437</v>
      </c>
      <c r="N276" s="13">
        <f t="shared" si="16"/>
        <v>6805.9068924352541</v>
      </c>
    </row>
    <row r="277" spans="1:14" x14ac:dyDescent="0.25">
      <c r="A277" s="12" t="s">
        <v>99</v>
      </c>
      <c r="B277">
        <v>2147</v>
      </c>
      <c r="C277">
        <v>9262147</v>
      </c>
      <c r="D277" t="s">
        <v>100</v>
      </c>
      <c r="E277" s="28">
        <v>700562.13988866634</v>
      </c>
      <c r="F277" s="62">
        <v>50187.982294974914</v>
      </c>
      <c r="G277" s="12">
        <v>60839.148005037154</v>
      </c>
      <c r="H277" s="13">
        <f t="shared" si="17"/>
        <v>10651.16571006224</v>
      </c>
      <c r="I277" s="12">
        <v>59743.221183468428</v>
      </c>
      <c r="J277" s="13">
        <f t="shared" si="18"/>
        <v>9555.2388884935135</v>
      </c>
      <c r="K277" s="12">
        <v>78287.895817447599</v>
      </c>
      <c r="L277" s="13">
        <f t="shared" si="19"/>
        <v>28099.913522472685</v>
      </c>
      <c r="M277" s="12">
        <v>68642.518661605951</v>
      </c>
      <c r="N277" s="13">
        <f t="shared" si="16"/>
        <v>18454.536366631037</v>
      </c>
    </row>
    <row r="278" spans="1:14" x14ac:dyDescent="0.25">
      <c r="A278" s="12" t="s">
        <v>97</v>
      </c>
      <c r="B278">
        <v>2146</v>
      </c>
      <c r="C278">
        <v>9262146</v>
      </c>
      <c r="D278" t="s">
        <v>98</v>
      </c>
      <c r="E278" s="28">
        <v>987897.2662893997</v>
      </c>
      <c r="F278" s="62">
        <v>66005.91547409448</v>
      </c>
      <c r="G278" s="12">
        <v>79981.457713727083</v>
      </c>
      <c r="H278" s="13">
        <f t="shared" si="17"/>
        <v>13975.542239632603</v>
      </c>
      <c r="I278" s="12">
        <v>82054.885798608579</v>
      </c>
      <c r="J278" s="13">
        <f t="shared" si="18"/>
        <v>16048.970324514099</v>
      </c>
      <c r="K278" s="12">
        <v>102868.49484711255</v>
      </c>
      <c r="L278" s="13">
        <f t="shared" si="19"/>
        <v>36862.579373018074</v>
      </c>
      <c r="M278" s="12">
        <v>94152.094429054312</v>
      </c>
      <c r="N278" s="13">
        <f t="shared" si="16"/>
        <v>28146.178954959832</v>
      </c>
    </row>
    <row r="279" spans="1:14" x14ac:dyDescent="0.25">
      <c r="A279" s="12" t="s">
        <v>129</v>
      </c>
      <c r="B279">
        <v>2251</v>
      </c>
      <c r="C279">
        <v>9262251</v>
      </c>
      <c r="D279" t="s">
        <v>130</v>
      </c>
      <c r="E279" s="28">
        <v>831389.27856953535</v>
      </c>
      <c r="F279" s="62">
        <v>63727.346125011936</v>
      </c>
      <c r="G279" s="12">
        <v>76747.062416665169</v>
      </c>
      <c r="H279" s="13">
        <f t="shared" si="17"/>
        <v>13019.716291653232</v>
      </c>
      <c r="I279" s="12">
        <v>74324.887795484348</v>
      </c>
      <c r="J279" s="13">
        <f t="shared" si="18"/>
        <v>10597.541670472412</v>
      </c>
      <c r="K279" s="12">
        <v>97904.855684119641</v>
      </c>
      <c r="L279" s="13">
        <f t="shared" si="19"/>
        <v>34177.509559107704</v>
      </c>
      <c r="M279" s="12">
        <v>88743.557092748219</v>
      </c>
      <c r="N279" s="13">
        <f t="shared" si="16"/>
        <v>25016.210967736282</v>
      </c>
    </row>
    <row r="280" spans="1:14" x14ac:dyDescent="0.25">
      <c r="A280" s="12" t="s">
        <v>146</v>
      </c>
      <c r="B280">
        <v>2266</v>
      </c>
      <c r="C280">
        <v>9262266</v>
      </c>
      <c r="D280" t="s">
        <v>147</v>
      </c>
      <c r="E280" s="28">
        <v>2038120</v>
      </c>
      <c r="F280" s="62">
        <v>127961.05911474065</v>
      </c>
      <c r="G280" s="12">
        <v>153213.28101626592</v>
      </c>
      <c r="H280" s="13">
        <f t="shared" si="17"/>
        <v>25252.221901525263</v>
      </c>
      <c r="I280" s="12">
        <v>146257.86917124368</v>
      </c>
      <c r="J280" s="13">
        <f t="shared" si="18"/>
        <v>18296.810056503033</v>
      </c>
      <c r="K280" s="12">
        <v>193802.86248050258</v>
      </c>
      <c r="L280" s="13">
        <f t="shared" si="19"/>
        <v>65841.803365761923</v>
      </c>
      <c r="M280" s="12">
        <v>188440.40337218466</v>
      </c>
      <c r="N280" s="13">
        <f t="shared" si="16"/>
        <v>60479.344257444012</v>
      </c>
    </row>
    <row r="281" spans="1:14" x14ac:dyDescent="0.25">
      <c r="A281" s="12" t="s">
        <v>189</v>
      </c>
      <c r="B281">
        <v>2382</v>
      </c>
      <c r="C281">
        <v>9262382</v>
      </c>
      <c r="D281" t="s">
        <v>190</v>
      </c>
      <c r="E281" s="28">
        <v>806118.13744619768</v>
      </c>
      <c r="F281" s="62">
        <v>55515.970073083372</v>
      </c>
      <c r="G281" s="12">
        <v>67237.323809280904</v>
      </c>
      <c r="H281" s="13">
        <f t="shared" si="17"/>
        <v>11721.353736197532</v>
      </c>
      <c r="I281" s="12">
        <v>66760.048719810977</v>
      </c>
      <c r="J281" s="13">
        <f t="shared" si="18"/>
        <v>11244.078646727605</v>
      </c>
      <c r="K281" s="12">
        <v>86416.253950227532</v>
      </c>
      <c r="L281" s="13">
        <f t="shared" si="19"/>
        <v>30900.28387714416</v>
      </c>
      <c r="M281" s="12">
        <v>76907.485899223044</v>
      </c>
      <c r="N281" s="13">
        <f t="shared" si="16"/>
        <v>21391.515826139672</v>
      </c>
    </row>
    <row r="282" spans="1:14" x14ac:dyDescent="0.25">
      <c r="A282" s="12" t="s">
        <v>148</v>
      </c>
      <c r="B282">
        <v>2267</v>
      </c>
      <c r="C282">
        <v>9262267</v>
      </c>
      <c r="D282" t="s">
        <v>149</v>
      </c>
      <c r="E282" s="28">
        <v>1593256</v>
      </c>
      <c r="F282" s="62">
        <v>100674.70127898801</v>
      </c>
      <c r="G282" s="12">
        <v>122588.76888101667</v>
      </c>
      <c r="H282" s="13">
        <f t="shared" si="17"/>
        <v>21914.067602028663</v>
      </c>
      <c r="I282" s="12">
        <v>134882.49538667634</v>
      </c>
      <c r="J282" s="13">
        <f t="shared" si="18"/>
        <v>34207.794107688329</v>
      </c>
      <c r="K282" s="12">
        <v>158704.79953917736</v>
      </c>
      <c r="L282" s="13">
        <f t="shared" si="19"/>
        <v>58030.098260189348</v>
      </c>
      <c r="M282" s="12">
        <v>152558.22489919423</v>
      </c>
      <c r="N282" s="13">
        <f t="shared" si="16"/>
        <v>51883.523620206222</v>
      </c>
    </row>
    <row r="283" spans="1:14" x14ac:dyDescent="0.25">
      <c r="A283" s="12" t="s">
        <v>465</v>
      </c>
      <c r="B283">
        <v>2148</v>
      </c>
      <c r="C283">
        <v>9262148</v>
      </c>
      <c r="D283" t="s">
        <v>466</v>
      </c>
      <c r="E283" s="28">
        <v>494924.23500958405</v>
      </c>
      <c r="F283" s="62">
        <v>32300.892102504458</v>
      </c>
      <c r="G283" s="12">
        <v>39276.701078897648</v>
      </c>
      <c r="H283" s="13">
        <f t="shared" si="17"/>
        <v>6975.8089763931894</v>
      </c>
      <c r="I283" s="12">
        <v>36175.995685452057</v>
      </c>
      <c r="J283" s="13">
        <f t="shared" si="18"/>
        <v>3875.1035829475986</v>
      </c>
      <c r="K283" s="12">
        <v>50735.196151250289</v>
      </c>
      <c r="L283" s="13">
        <f t="shared" si="19"/>
        <v>18434.304048745831</v>
      </c>
      <c r="M283" s="12">
        <v>39960.663619301064</v>
      </c>
      <c r="N283" s="13">
        <f t="shared" si="16"/>
        <v>7659.7715167966053</v>
      </c>
    </row>
    <row r="284" spans="1:14" x14ac:dyDescent="0.25">
      <c r="A284" s="12" t="s">
        <v>385</v>
      </c>
      <c r="B284">
        <v>2059</v>
      </c>
      <c r="C284">
        <v>9262059</v>
      </c>
      <c r="D284" t="s">
        <v>386</v>
      </c>
      <c r="E284" s="28">
        <v>1123332.3889802394</v>
      </c>
      <c r="F284" s="62">
        <v>70836.420969381972</v>
      </c>
      <c r="G284" s="12">
        <v>86205.543184877723</v>
      </c>
      <c r="H284" s="13">
        <f t="shared" si="17"/>
        <v>15369.12221549575</v>
      </c>
      <c r="I284" s="12">
        <v>92092.22164479291</v>
      </c>
      <c r="J284" s="13">
        <f t="shared" si="18"/>
        <v>21255.800675410937</v>
      </c>
      <c r="K284" s="12">
        <v>111511.51329761396</v>
      </c>
      <c r="L284" s="13">
        <f t="shared" si="19"/>
        <v>40675.092328231985</v>
      </c>
      <c r="M284" s="12">
        <v>103132.78778808909</v>
      </c>
      <c r="N284" s="13">
        <f t="shared" si="16"/>
        <v>32296.366818707116</v>
      </c>
    </row>
    <row r="285" spans="1:14" x14ac:dyDescent="0.25">
      <c r="A285" s="12" t="s">
        <v>629</v>
      </c>
      <c r="B285">
        <v>3078</v>
      </c>
      <c r="C285">
        <v>9263078</v>
      </c>
      <c r="D285" t="s">
        <v>630</v>
      </c>
      <c r="E285" s="28">
        <v>522301.59887327277</v>
      </c>
      <c r="F285" s="62">
        <v>22750.443262413934</v>
      </c>
      <c r="G285" s="12">
        <v>27553.841034997306</v>
      </c>
      <c r="H285" s="13">
        <f t="shared" si="17"/>
        <v>4803.397772583372</v>
      </c>
      <c r="I285" s="12">
        <v>20647.714611764044</v>
      </c>
      <c r="J285" s="13">
        <f t="shared" si="18"/>
        <v>-2102.7286506498895</v>
      </c>
      <c r="K285" s="12">
        <v>35383.090552868074</v>
      </c>
      <c r="L285" s="13">
        <f t="shared" si="19"/>
        <v>12632.647290454141</v>
      </c>
      <c r="M285" s="12">
        <v>24221.272269365196</v>
      </c>
      <c r="N285" s="13">
        <f t="shared" si="16"/>
        <v>1470.8290069512623</v>
      </c>
    </row>
    <row r="286" spans="1:14" x14ac:dyDescent="0.25">
      <c r="A286" s="12" t="s">
        <v>139</v>
      </c>
      <c r="B286">
        <v>2263</v>
      </c>
      <c r="C286">
        <v>9262263</v>
      </c>
      <c r="D286" t="s">
        <v>140</v>
      </c>
      <c r="E286" s="28">
        <v>909420.35809924419</v>
      </c>
      <c r="F286" s="62">
        <v>59762.766164599794</v>
      </c>
      <c r="G286" s="12">
        <v>72885.603174964752</v>
      </c>
      <c r="H286" s="13">
        <f t="shared" si="17"/>
        <v>13122.837010364958</v>
      </c>
      <c r="I286" s="12">
        <v>77130.959993812037</v>
      </c>
      <c r="J286" s="13">
        <f t="shared" si="18"/>
        <v>17368.193829212243</v>
      </c>
      <c r="K286" s="12">
        <v>94545.980196744116</v>
      </c>
      <c r="L286" s="13">
        <f t="shared" si="19"/>
        <v>34783.214032144322</v>
      </c>
      <c r="M286" s="12">
        <v>85521.852675215676</v>
      </c>
      <c r="N286" s="13">
        <f t="shared" si="16"/>
        <v>25759.086510615882</v>
      </c>
    </row>
    <row r="287" spans="1:14" x14ac:dyDescent="0.25">
      <c r="A287" s="12" t="s">
        <v>493</v>
      </c>
      <c r="B287">
        <v>2173</v>
      </c>
      <c r="C287">
        <v>9262173</v>
      </c>
      <c r="D287" t="s">
        <v>494</v>
      </c>
      <c r="E287" s="28">
        <v>426933.31873943971</v>
      </c>
      <c r="F287" s="62">
        <v>18806.268414687049</v>
      </c>
      <c r="G287" s="12">
        <v>22754.114449169589</v>
      </c>
      <c r="H287" s="13">
        <f t="shared" si="17"/>
        <v>3947.8460344825398</v>
      </c>
      <c r="I287" s="12">
        <v>15228.243355551542</v>
      </c>
      <c r="J287" s="13">
        <f t="shared" si="18"/>
        <v>-3578.025059135507</v>
      </c>
      <c r="K287" s="12">
        <v>29177.09444316263</v>
      </c>
      <c r="L287" s="13">
        <f t="shared" si="19"/>
        <v>10370.826028475582</v>
      </c>
      <c r="M287" s="12">
        <v>17708.712788474695</v>
      </c>
      <c r="N287" s="13">
        <f t="shared" si="16"/>
        <v>-1097.5556262123537</v>
      </c>
    </row>
    <row r="288" spans="1:14" x14ac:dyDescent="0.25">
      <c r="A288" s="12" t="s">
        <v>236</v>
      </c>
      <c r="B288">
        <v>3079</v>
      </c>
      <c r="C288">
        <v>9263079</v>
      </c>
      <c r="D288" t="s">
        <v>237</v>
      </c>
      <c r="E288" s="28">
        <v>291064.90530052094</v>
      </c>
      <c r="F288" s="62">
        <v>20168.121702203407</v>
      </c>
      <c r="G288" s="12">
        <v>24493.508020421199</v>
      </c>
      <c r="H288" s="13">
        <f t="shared" si="17"/>
        <v>4325.386318217792</v>
      </c>
      <c r="I288" s="12">
        <v>18563.371287052221</v>
      </c>
      <c r="J288" s="13">
        <f t="shared" si="18"/>
        <v>-1604.7504151511857</v>
      </c>
      <c r="K288" s="12">
        <v>31577.756513392793</v>
      </c>
      <c r="L288" s="13">
        <f t="shared" si="19"/>
        <v>11409.634811189386</v>
      </c>
      <c r="M288" s="12">
        <v>20034.83620488799</v>
      </c>
      <c r="N288" s="13">
        <f t="shared" si="16"/>
        <v>-133.28549731541716</v>
      </c>
    </row>
    <row r="289" spans="1:14" x14ac:dyDescent="0.25">
      <c r="A289" s="12" t="s">
        <v>238</v>
      </c>
      <c r="B289">
        <v>3081</v>
      </c>
      <c r="C289">
        <v>9263081</v>
      </c>
      <c r="D289" t="s">
        <v>239</v>
      </c>
      <c r="E289" s="28">
        <v>1134458.5702858698</v>
      </c>
      <c r="F289" s="62">
        <v>121964.77411735016</v>
      </c>
      <c r="G289" s="12">
        <v>146741.62813710736</v>
      </c>
      <c r="H289" s="13">
        <f t="shared" si="17"/>
        <v>24776.8540197572</v>
      </c>
      <c r="I289" s="12">
        <v>135819.02757348746</v>
      </c>
      <c r="J289" s="13">
        <f t="shared" si="18"/>
        <v>13854.253456137303</v>
      </c>
      <c r="K289" s="12">
        <v>186343.88349145901</v>
      </c>
      <c r="L289" s="13">
        <f t="shared" si="19"/>
        <v>64379.109374108855</v>
      </c>
      <c r="M289" s="12">
        <v>178350.07481698977</v>
      </c>
      <c r="N289" s="13">
        <f t="shared" si="16"/>
        <v>56385.300699639614</v>
      </c>
    </row>
    <row r="290" spans="1:14" x14ac:dyDescent="0.25">
      <c r="A290" s="12" t="s">
        <v>428</v>
      </c>
      <c r="B290">
        <v>2097</v>
      </c>
      <c r="C290">
        <v>9262097</v>
      </c>
      <c r="D290" t="s">
        <v>429</v>
      </c>
      <c r="E290" s="28">
        <v>1092627.1596432868</v>
      </c>
      <c r="F290" s="62">
        <v>114539.91223561719</v>
      </c>
      <c r="G290" s="12">
        <v>136946.0961667322</v>
      </c>
      <c r="H290" s="13">
        <f t="shared" si="17"/>
        <v>22406.183931115011</v>
      </c>
      <c r="I290" s="12">
        <v>117069.03488713744</v>
      </c>
      <c r="J290" s="13">
        <f t="shared" si="18"/>
        <v>2529.1226515202579</v>
      </c>
      <c r="K290" s="12">
        <v>172288.94481427554</v>
      </c>
      <c r="L290" s="13">
        <f t="shared" si="19"/>
        <v>57749.032578658356</v>
      </c>
      <c r="M290" s="12">
        <v>163673.20263930422</v>
      </c>
      <c r="N290" s="13">
        <f t="shared" si="16"/>
        <v>49133.290403687031</v>
      </c>
    </row>
    <row r="291" spans="1:14" x14ac:dyDescent="0.25">
      <c r="A291" s="12" t="s">
        <v>101</v>
      </c>
      <c r="B291">
        <v>2153</v>
      </c>
      <c r="C291">
        <v>9262153</v>
      </c>
      <c r="D291" t="s">
        <v>102</v>
      </c>
      <c r="E291" s="28">
        <v>486962.12982322625</v>
      </c>
      <c r="F291" s="62">
        <v>24353.496163117325</v>
      </c>
      <c r="G291" s="12">
        <v>29428.092563669699</v>
      </c>
      <c r="H291" s="13">
        <f t="shared" si="17"/>
        <v>5074.5964005523747</v>
      </c>
      <c r="I291" s="12">
        <v>23197.328880688765</v>
      </c>
      <c r="J291" s="13">
        <f t="shared" si="18"/>
        <v>-1156.1672824285597</v>
      </c>
      <c r="K291" s="12">
        <v>37698.397566997242</v>
      </c>
      <c r="L291" s="13">
        <f t="shared" si="19"/>
        <v>13344.901403879918</v>
      </c>
      <c r="M291" s="12">
        <v>26462.146616253085</v>
      </c>
      <c r="N291" s="13">
        <f t="shared" si="16"/>
        <v>2108.6504531357605</v>
      </c>
    </row>
    <row r="292" spans="1:14" x14ac:dyDescent="0.25">
      <c r="A292" s="12" t="s">
        <v>256</v>
      </c>
      <c r="B292">
        <v>3121</v>
      </c>
      <c r="C292">
        <v>9263121</v>
      </c>
      <c r="D292" t="s">
        <v>257</v>
      </c>
      <c r="E292" s="28">
        <v>884679.63343810977</v>
      </c>
      <c r="F292" s="62">
        <v>58711.66461325351</v>
      </c>
      <c r="G292" s="12">
        <v>71228.850957440853</v>
      </c>
      <c r="H292" s="13">
        <f t="shared" si="17"/>
        <v>12517.186344187343</v>
      </c>
      <c r="I292" s="12">
        <v>73675.642513474304</v>
      </c>
      <c r="J292" s="13">
        <f t="shared" si="18"/>
        <v>14963.977900220794</v>
      </c>
      <c r="K292" s="12">
        <v>91794.459445185174</v>
      </c>
      <c r="L292" s="13">
        <f t="shared" si="19"/>
        <v>33082.794831931664</v>
      </c>
      <c r="M292" s="12">
        <v>82510.726508422289</v>
      </c>
      <c r="N292" s="13">
        <f t="shared" si="16"/>
        <v>23799.061895168779</v>
      </c>
    </row>
    <row r="293" spans="1:14" x14ac:dyDescent="0.25">
      <c r="A293" s="12" t="s">
        <v>631</v>
      </c>
      <c r="B293">
        <v>3083</v>
      </c>
      <c r="C293">
        <v>9263083</v>
      </c>
      <c r="D293" t="s">
        <v>632</v>
      </c>
      <c r="E293" s="28">
        <v>498571.1113569304</v>
      </c>
      <c r="F293" s="62">
        <v>32128.811406663139</v>
      </c>
      <c r="G293" s="12">
        <v>38877.669059164742</v>
      </c>
      <c r="H293" s="13">
        <f t="shared" si="17"/>
        <v>6748.8576525016033</v>
      </c>
      <c r="I293" s="12">
        <v>34704.089719322103</v>
      </c>
      <c r="J293" s="13">
        <f t="shared" si="18"/>
        <v>2575.2783126589638</v>
      </c>
      <c r="K293" s="12">
        <v>49922.390449575163</v>
      </c>
      <c r="L293" s="13">
        <f t="shared" si="19"/>
        <v>17793.579042912024</v>
      </c>
      <c r="M293" s="12">
        <v>39101.135548374572</v>
      </c>
      <c r="N293" s="13">
        <f t="shared" si="16"/>
        <v>6972.3241417114332</v>
      </c>
    </row>
    <row r="294" spans="1:14" x14ac:dyDescent="0.25">
      <c r="A294" s="12" t="s">
        <v>240</v>
      </c>
      <c r="B294">
        <v>3084</v>
      </c>
      <c r="C294">
        <v>9263084</v>
      </c>
      <c r="D294" t="s">
        <v>241</v>
      </c>
      <c r="E294" s="28">
        <v>686493.15315629169</v>
      </c>
      <c r="F294" s="62">
        <v>48156.763359656936</v>
      </c>
      <c r="G294" s="12">
        <v>58739.11684782472</v>
      </c>
      <c r="H294" s="13">
        <f t="shared" si="17"/>
        <v>10582.353488167784</v>
      </c>
      <c r="I294" s="12">
        <v>60883.356785881238</v>
      </c>
      <c r="J294" s="13">
        <f t="shared" si="18"/>
        <v>12726.593426224303</v>
      </c>
      <c r="K294" s="12">
        <v>76212.372738687991</v>
      </c>
      <c r="L294" s="13">
        <f t="shared" si="19"/>
        <v>28055.609379031055</v>
      </c>
      <c r="M294" s="12">
        <v>66320.103011503088</v>
      </c>
      <c r="N294" s="13">
        <f t="shared" si="16"/>
        <v>18163.339651846152</v>
      </c>
    </row>
    <row r="295" spans="1:14" x14ac:dyDescent="0.25">
      <c r="A295" s="12" t="s">
        <v>596</v>
      </c>
      <c r="B295">
        <v>2395</v>
      </c>
      <c r="C295">
        <v>9262395</v>
      </c>
      <c r="D295" t="s">
        <v>598</v>
      </c>
      <c r="E295" s="28">
        <v>833046.54069269868</v>
      </c>
      <c r="F295" s="62">
        <v>54226.892017134087</v>
      </c>
      <c r="G295" s="12">
        <v>66037.362658159735</v>
      </c>
      <c r="H295" s="13">
        <f t="shared" si="17"/>
        <v>11810.470641025648</v>
      </c>
      <c r="I295" s="12">
        <v>68327.168677333233</v>
      </c>
      <c r="J295" s="13">
        <f t="shared" si="18"/>
        <v>14100.276660199146</v>
      </c>
      <c r="K295" s="12">
        <v>85490.235981841746</v>
      </c>
      <c r="L295" s="13">
        <f t="shared" si="19"/>
        <v>31263.343964707659</v>
      </c>
      <c r="M295" s="12">
        <v>76110.578240069561</v>
      </c>
      <c r="N295" s="13">
        <f t="shared" si="16"/>
        <v>21883.686222935474</v>
      </c>
    </row>
    <row r="296" spans="1:14" x14ac:dyDescent="0.25">
      <c r="A296" s="12" t="s">
        <v>532</v>
      </c>
      <c r="B296">
        <v>2209</v>
      </c>
      <c r="C296">
        <v>9262209</v>
      </c>
      <c r="D296" t="s">
        <v>533</v>
      </c>
      <c r="E296" s="28">
        <v>497094.39365702664</v>
      </c>
      <c r="F296" s="62">
        <v>34192.930956599928</v>
      </c>
      <c r="G296" s="12">
        <v>41564.62902758213</v>
      </c>
      <c r="H296" s="13">
        <f t="shared" si="17"/>
        <v>7371.6980709822019</v>
      </c>
      <c r="I296" s="12">
        <v>39008.929115008126</v>
      </c>
      <c r="J296" s="13">
        <f t="shared" si="18"/>
        <v>4815.9981584081979</v>
      </c>
      <c r="K296" s="12">
        <v>53682.83993498997</v>
      </c>
      <c r="L296" s="13">
        <f t="shared" si="19"/>
        <v>19489.908978390042</v>
      </c>
      <c r="M296" s="12">
        <v>42987.557379821359</v>
      </c>
      <c r="N296" s="13">
        <f t="shared" si="16"/>
        <v>8794.6264232214307</v>
      </c>
    </row>
    <row r="297" spans="1:14" x14ac:dyDescent="0.25">
      <c r="A297" s="12" t="s">
        <v>242</v>
      </c>
      <c r="B297">
        <v>3085</v>
      </c>
      <c r="C297">
        <v>9263085</v>
      </c>
      <c r="D297" t="s">
        <v>243</v>
      </c>
      <c r="E297" s="28">
        <v>2004054</v>
      </c>
      <c r="F297" s="62">
        <v>102149.53073193996</v>
      </c>
      <c r="G297" s="12">
        <v>124509.57078015999</v>
      </c>
      <c r="H297" s="13">
        <f t="shared" si="17"/>
        <v>22360.040048220035</v>
      </c>
      <c r="I297" s="12">
        <v>136807.03052024322</v>
      </c>
      <c r="J297" s="13">
        <f t="shared" si="18"/>
        <v>34657.499788303263</v>
      </c>
      <c r="K297" s="12">
        <v>161379.08591561811</v>
      </c>
      <c r="L297" s="13">
        <f t="shared" si="19"/>
        <v>59229.555183678152</v>
      </c>
      <c r="M297" s="12">
        <v>155404.05987157373</v>
      </c>
      <c r="N297" s="13">
        <f t="shared" si="16"/>
        <v>53254.529139633771</v>
      </c>
    </row>
    <row r="298" spans="1:14" x14ac:dyDescent="0.25">
      <c r="A298" s="12" t="s">
        <v>204</v>
      </c>
      <c r="B298">
        <v>2420</v>
      </c>
      <c r="C298">
        <v>9262420</v>
      </c>
      <c r="D298" t="s">
        <v>205</v>
      </c>
      <c r="E298" s="28">
        <v>1500716.0311516512</v>
      </c>
      <c r="F298" s="62">
        <v>146933.81470513594</v>
      </c>
      <c r="G298" s="12">
        <v>172323.53987554269</v>
      </c>
      <c r="H298" s="13">
        <f t="shared" si="17"/>
        <v>25389.725170406746</v>
      </c>
      <c r="I298" s="12">
        <v>168977.74921783424</v>
      </c>
      <c r="J298" s="13">
        <f t="shared" si="18"/>
        <v>22043.934512698295</v>
      </c>
      <c r="K298" s="12">
        <v>212842.77206195792</v>
      </c>
      <c r="L298" s="13">
        <f t="shared" si="19"/>
        <v>65908.957356821978</v>
      </c>
      <c r="M298" s="12">
        <v>205842.71527174936</v>
      </c>
      <c r="N298" s="13">
        <f t="shared" si="16"/>
        <v>58908.900566613418</v>
      </c>
    </row>
    <row r="299" spans="1:14" x14ac:dyDescent="0.25">
      <c r="A299" s="12" t="s">
        <v>113</v>
      </c>
      <c r="B299">
        <v>2220</v>
      </c>
      <c r="C299">
        <v>9262220</v>
      </c>
      <c r="D299" t="s">
        <v>114</v>
      </c>
      <c r="E299" s="28">
        <v>430838.89368029463</v>
      </c>
      <c r="F299" s="62">
        <v>38732.243473765469</v>
      </c>
      <c r="G299" s="12">
        <v>45809.359520189282</v>
      </c>
      <c r="H299" s="13">
        <f t="shared" si="17"/>
        <v>7077.1160464238128</v>
      </c>
      <c r="I299" s="12">
        <v>37769.373096434683</v>
      </c>
      <c r="J299" s="13">
        <f t="shared" si="18"/>
        <v>-962.87037733078614</v>
      </c>
      <c r="K299" s="12">
        <v>57014.623962411555</v>
      </c>
      <c r="L299" s="13">
        <f t="shared" si="19"/>
        <v>18282.380488646086</v>
      </c>
      <c r="M299" s="12">
        <v>45909.577938078801</v>
      </c>
      <c r="N299" s="13">
        <f t="shared" si="16"/>
        <v>7177.3344643133314</v>
      </c>
    </row>
    <row r="300" spans="1:14" x14ac:dyDescent="0.25">
      <c r="A300" s="12" t="s">
        <v>448</v>
      </c>
      <c r="B300">
        <v>2118</v>
      </c>
      <c r="C300">
        <v>9262118</v>
      </c>
      <c r="D300" t="s">
        <v>449</v>
      </c>
      <c r="E300" s="28">
        <v>1946460.0685708208</v>
      </c>
      <c r="F300" s="62">
        <v>232094.71656259094</v>
      </c>
      <c r="G300" s="12">
        <v>279039.0677921907</v>
      </c>
      <c r="H300" s="13">
        <f t="shared" si="17"/>
        <v>46944.351229599764</v>
      </c>
      <c r="I300" s="12">
        <v>266680.97618840402</v>
      </c>
      <c r="J300" s="13">
        <f t="shared" si="18"/>
        <v>34586.25962581308</v>
      </c>
      <c r="K300" s="12">
        <v>353792.40790187282</v>
      </c>
      <c r="L300" s="13">
        <f t="shared" si="19"/>
        <v>121697.69133928188</v>
      </c>
      <c r="M300" s="12">
        <v>347607.36007733271</v>
      </c>
      <c r="N300" s="13">
        <f t="shared" si="16"/>
        <v>115512.64351474177</v>
      </c>
    </row>
    <row r="301" spans="1:14" x14ac:dyDescent="0.25">
      <c r="A301" s="12" t="s">
        <v>187</v>
      </c>
      <c r="B301">
        <v>2377</v>
      </c>
      <c r="C301">
        <v>9262377</v>
      </c>
      <c r="D301" t="s">
        <v>188</v>
      </c>
      <c r="E301" s="28">
        <v>1960401.5</v>
      </c>
      <c r="F301" s="62">
        <v>122417.14387202713</v>
      </c>
      <c r="G301" s="12">
        <v>148726.08631330379</v>
      </c>
      <c r="H301" s="13">
        <f t="shared" si="17"/>
        <v>26308.942441276668</v>
      </c>
      <c r="I301" s="12">
        <v>162185.69766013877</v>
      </c>
      <c r="J301" s="13">
        <f t="shared" si="18"/>
        <v>39768.553788111647</v>
      </c>
      <c r="K301" s="12">
        <v>191969.76196685294</v>
      </c>
      <c r="L301" s="13">
        <f t="shared" si="19"/>
        <v>69552.618094825812</v>
      </c>
      <c r="M301" s="12">
        <v>186597.70223307915</v>
      </c>
      <c r="N301" s="13">
        <f t="shared" si="16"/>
        <v>64180.558361052026</v>
      </c>
    </row>
    <row r="302" spans="1:14" x14ac:dyDescent="0.25">
      <c r="A302" s="12" t="s">
        <v>499</v>
      </c>
      <c r="B302">
        <v>2182</v>
      </c>
      <c r="C302">
        <v>9262182</v>
      </c>
      <c r="D302" t="s">
        <v>500</v>
      </c>
      <c r="E302" s="28">
        <v>1537106.332540764</v>
      </c>
      <c r="F302" s="62">
        <v>118554.62981455143</v>
      </c>
      <c r="G302" s="12">
        <v>142342.89354720365</v>
      </c>
      <c r="H302" s="13">
        <f t="shared" si="17"/>
        <v>23788.263732652224</v>
      </c>
      <c r="I302" s="12">
        <v>141620.98459746517</v>
      </c>
      <c r="J302" s="13">
        <f t="shared" si="18"/>
        <v>23066.354782913739</v>
      </c>
      <c r="K302" s="12">
        <v>180765.48688382219</v>
      </c>
      <c r="L302" s="13">
        <f t="shared" si="19"/>
        <v>62210.857069270758</v>
      </c>
      <c r="M302" s="12">
        <v>173720.8155410288</v>
      </c>
      <c r="N302" s="13">
        <f t="shared" si="16"/>
        <v>55166.185726477372</v>
      </c>
    </row>
    <row r="303" spans="1:14" x14ac:dyDescent="0.25">
      <c r="A303" s="26">
        <v>1947</v>
      </c>
      <c r="B303">
        <v>2250</v>
      </c>
      <c r="C303">
        <v>9262250</v>
      </c>
      <c r="D303" t="s">
        <v>511</v>
      </c>
      <c r="E303" s="28">
        <v>794388.5141842172</v>
      </c>
      <c r="F303" s="62">
        <v>88907.814552327516</v>
      </c>
      <c r="G303" s="12">
        <v>106280.03815283068</v>
      </c>
      <c r="H303" s="13">
        <f t="shared" si="17"/>
        <v>17372.223600503159</v>
      </c>
      <c r="I303" s="12">
        <v>98389.26773901355</v>
      </c>
      <c r="J303" s="13">
        <f t="shared" si="18"/>
        <v>9481.4531866860343</v>
      </c>
      <c r="K303" s="12">
        <v>134216.2133770404</v>
      </c>
      <c r="L303" s="13">
        <f t="shared" si="19"/>
        <v>45308.398824712887</v>
      </c>
      <c r="M303" s="12">
        <v>125903.75779981157</v>
      </c>
      <c r="N303" s="13">
        <f t="shared" si="16"/>
        <v>36995.943247484058</v>
      </c>
    </row>
    <row r="304" spans="1:14" x14ac:dyDescent="0.25">
      <c r="A304" s="26">
        <v>1952</v>
      </c>
      <c r="B304">
        <v>2243</v>
      </c>
      <c r="C304">
        <v>9262243</v>
      </c>
      <c r="D304" t="s">
        <v>809</v>
      </c>
      <c r="E304" s="28">
        <v>976957.62297571858</v>
      </c>
      <c r="F304" s="62">
        <v>100130.68621668422</v>
      </c>
      <c r="G304" s="12">
        <v>118567.60091017766</v>
      </c>
      <c r="H304" s="13">
        <f t="shared" si="17"/>
        <v>18436.91469349344</v>
      </c>
      <c r="I304" s="12">
        <v>103253.94953107077</v>
      </c>
      <c r="J304" s="13">
        <f t="shared" si="18"/>
        <v>3123.2633143865532</v>
      </c>
      <c r="K304" s="12">
        <v>147791.04261813944</v>
      </c>
      <c r="L304" s="13">
        <f t="shared" si="19"/>
        <v>47660.356401455225</v>
      </c>
      <c r="M304" s="12">
        <v>139896.1543346314</v>
      </c>
      <c r="N304" s="13">
        <f t="shared" si="16"/>
        <v>39765.468117947181</v>
      </c>
    </row>
    <row r="305" spans="1:14" x14ac:dyDescent="0.25">
      <c r="A305" s="12" t="s">
        <v>522</v>
      </c>
      <c r="B305">
        <v>2200</v>
      </c>
      <c r="C305">
        <v>9262200</v>
      </c>
      <c r="D305" t="s">
        <v>523</v>
      </c>
      <c r="E305" s="28">
        <v>640123.6760338801</v>
      </c>
      <c r="F305" s="62">
        <v>50053.191954512615</v>
      </c>
      <c r="G305" s="12">
        <v>60858.086923200332</v>
      </c>
      <c r="H305" s="13">
        <f t="shared" si="17"/>
        <v>10804.894968687717</v>
      </c>
      <c r="I305" s="12">
        <v>61894.951653575568</v>
      </c>
      <c r="J305" s="13">
        <f t="shared" si="18"/>
        <v>11841.759699062954</v>
      </c>
      <c r="K305" s="12">
        <v>78633.555496813089</v>
      </c>
      <c r="L305" s="13">
        <f t="shared" si="19"/>
        <v>28580.363542300474</v>
      </c>
      <c r="M305" s="12">
        <v>68701.886972693494</v>
      </c>
      <c r="N305" s="13">
        <f t="shared" si="16"/>
        <v>18648.695018180879</v>
      </c>
    </row>
    <row r="306" spans="1:14" x14ac:dyDescent="0.25">
      <c r="A306" s="12" t="s">
        <v>497</v>
      </c>
      <c r="B306">
        <v>2181</v>
      </c>
      <c r="C306">
        <v>9262181</v>
      </c>
      <c r="D306" t="s">
        <v>498</v>
      </c>
      <c r="E306" s="28">
        <v>1099294.3381386038</v>
      </c>
      <c r="F306" s="62">
        <v>76126.705578764027</v>
      </c>
      <c r="G306" s="12">
        <v>91838.979506533622</v>
      </c>
      <c r="H306" s="13">
        <f t="shared" si="17"/>
        <v>15712.273927769595</v>
      </c>
      <c r="I306" s="12">
        <v>92507.480225061765</v>
      </c>
      <c r="J306" s="13">
        <f t="shared" si="18"/>
        <v>16380.774646297737</v>
      </c>
      <c r="K306" s="12">
        <v>117434.0408225585</v>
      </c>
      <c r="L306" s="13">
        <f t="shared" si="19"/>
        <v>41307.33524379447</v>
      </c>
      <c r="M306" s="12">
        <v>108868.58487110262</v>
      </c>
      <c r="N306" s="13">
        <f t="shared" si="16"/>
        <v>32741.879292338592</v>
      </c>
    </row>
    <row r="307" spans="1:14" x14ac:dyDescent="0.25">
      <c r="A307" s="12" t="s">
        <v>131</v>
      </c>
      <c r="B307">
        <v>2252</v>
      </c>
      <c r="C307">
        <v>9262252</v>
      </c>
      <c r="D307" t="s">
        <v>132</v>
      </c>
      <c r="E307" s="28">
        <v>1196365.843716627</v>
      </c>
      <c r="F307" s="62">
        <v>98792.495536392657</v>
      </c>
      <c r="G307" s="12">
        <v>115338.97597910435</v>
      </c>
      <c r="H307" s="13">
        <f t="shared" si="17"/>
        <v>16546.480442711691</v>
      </c>
      <c r="I307" s="12">
        <v>92562.758490658482</v>
      </c>
      <c r="J307" s="13">
        <f t="shared" si="18"/>
        <v>-6229.7370457341749</v>
      </c>
      <c r="K307" s="12">
        <v>140831.47679679291</v>
      </c>
      <c r="L307" s="13">
        <f t="shared" si="19"/>
        <v>42038.981260400251</v>
      </c>
      <c r="M307" s="12">
        <v>132175.35649329473</v>
      </c>
      <c r="N307" s="13">
        <f t="shared" si="16"/>
        <v>33382.860956902077</v>
      </c>
    </row>
    <row r="308" spans="1:14" x14ac:dyDescent="0.25">
      <c r="A308" s="12" t="s">
        <v>692</v>
      </c>
      <c r="B308">
        <v>5218</v>
      </c>
      <c r="C308">
        <v>9265218</v>
      </c>
      <c r="D308" t="s">
        <v>693</v>
      </c>
      <c r="E308" s="28">
        <v>522344.24832653732</v>
      </c>
      <c r="F308" s="62">
        <v>26603.144004483485</v>
      </c>
      <c r="G308" s="12">
        <v>32161.74006801549</v>
      </c>
      <c r="H308" s="13">
        <f t="shared" si="17"/>
        <v>5558.5960635320043</v>
      </c>
      <c r="I308" s="12">
        <v>22751.649252494677</v>
      </c>
      <c r="J308" s="13">
        <f t="shared" si="18"/>
        <v>-3851.4947519888083</v>
      </c>
      <c r="K308" s="12">
        <v>41089.571981506895</v>
      </c>
      <c r="L308" s="13">
        <f t="shared" si="19"/>
        <v>14486.42797702341</v>
      </c>
      <c r="M308" s="12">
        <v>29841.082963907487</v>
      </c>
      <c r="N308" s="13">
        <f t="shared" si="16"/>
        <v>3237.938959424002</v>
      </c>
    </row>
    <row r="309" spans="1:14" x14ac:dyDescent="0.25">
      <c r="A309" s="12" t="s">
        <v>480</v>
      </c>
      <c r="B309">
        <v>2160</v>
      </c>
      <c r="C309">
        <v>9262160</v>
      </c>
      <c r="D309" t="s">
        <v>481</v>
      </c>
      <c r="E309" s="28">
        <v>1659544.8</v>
      </c>
      <c r="F309" s="62">
        <v>79610.540522222567</v>
      </c>
      <c r="G309" s="12">
        <v>96242.091498702939</v>
      </c>
      <c r="H309" s="13">
        <f t="shared" si="17"/>
        <v>16631.550976480372</v>
      </c>
      <c r="I309" s="12">
        <v>94532.665265322226</v>
      </c>
      <c r="J309" s="13">
        <f t="shared" si="18"/>
        <v>14922.124743099659</v>
      </c>
      <c r="K309" s="12">
        <v>123378.75224491267</v>
      </c>
      <c r="L309" s="13">
        <f t="shared" si="19"/>
        <v>43768.211722690103</v>
      </c>
      <c r="M309" s="12">
        <v>116341.10618014174</v>
      </c>
      <c r="N309" s="13">
        <f t="shared" si="16"/>
        <v>36730.565657919171</v>
      </c>
    </row>
    <row r="310" spans="1:14" x14ac:dyDescent="0.25">
      <c r="A310" s="12" t="s">
        <v>684</v>
      </c>
      <c r="B310">
        <v>3430</v>
      </c>
      <c r="C310">
        <v>9263430</v>
      </c>
      <c r="D310" t="s">
        <v>685</v>
      </c>
      <c r="E310" s="28">
        <v>1602021.2</v>
      </c>
      <c r="F310" s="62">
        <v>85018.737544590243</v>
      </c>
      <c r="G310" s="12">
        <v>103063.96679006351</v>
      </c>
      <c r="H310" s="13">
        <f t="shared" si="17"/>
        <v>18045.229245473267</v>
      </c>
      <c r="I310" s="12">
        <v>107911.598862126</v>
      </c>
      <c r="J310" s="13">
        <f t="shared" si="18"/>
        <v>22892.86131753576</v>
      </c>
      <c r="K310" s="12">
        <v>132648.3663787999</v>
      </c>
      <c r="L310" s="13">
        <f t="shared" si="19"/>
        <v>47629.628834209652</v>
      </c>
      <c r="M310" s="12">
        <v>125400.40468522985</v>
      </c>
      <c r="N310" s="13">
        <f t="shared" si="16"/>
        <v>40381.667140639605</v>
      </c>
    </row>
    <row r="311" spans="1:14" x14ac:dyDescent="0.25">
      <c r="A311" s="12" t="s">
        <v>12</v>
      </c>
      <c r="B311">
        <v>2161</v>
      </c>
      <c r="C311">
        <v>9262161</v>
      </c>
      <c r="D311" t="s">
        <v>103</v>
      </c>
      <c r="E311" s="28">
        <v>1940284</v>
      </c>
      <c r="F311" s="62">
        <v>134117.06268113133</v>
      </c>
      <c r="G311" s="12">
        <v>161246.32061696961</v>
      </c>
      <c r="H311" s="13">
        <f t="shared" si="17"/>
        <v>27129.257935838279</v>
      </c>
      <c r="I311" s="12">
        <v>163090.04809026478</v>
      </c>
      <c r="J311" s="13">
        <f t="shared" si="18"/>
        <v>28972.985409133456</v>
      </c>
      <c r="K311" s="12">
        <v>205187.67503324812</v>
      </c>
      <c r="L311" s="13">
        <f t="shared" si="19"/>
        <v>71070.61235211679</v>
      </c>
      <c r="M311" s="12">
        <v>199941.7389428638</v>
      </c>
      <c r="N311" s="13">
        <f t="shared" si="16"/>
        <v>65824.676261732471</v>
      </c>
    </row>
    <row r="312" spans="1:14" x14ac:dyDescent="0.25">
      <c r="A312" s="12" t="s">
        <v>19</v>
      </c>
      <c r="B312">
        <v>2174</v>
      </c>
      <c r="C312">
        <v>9262174</v>
      </c>
      <c r="D312" t="s">
        <v>495</v>
      </c>
      <c r="E312" s="28">
        <v>429572.77634934819</v>
      </c>
      <c r="F312" s="62">
        <v>17257.775425888962</v>
      </c>
      <c r="G312" s="12">
        <v>20834.344010210596</v>
      </c>
      <c r="H312" s="13">
        <f t="shared" si="17"/>
        <v>3576.5685843216343</v>
      </c>
      <c r="I312" s="12">
        <v>12469.859632170272</v>
      </c>
      <c r="J312" s="13">
        <f t="shared" si="18"/>
        <v>-4787.9157937186901</v>
      </c>
      <c r="K312" s="12">
        <v>26629.518256696392</v>
      </c>
      <c r="L312" s="13">
        <f t="shared" si="19"/>
        <v>9371.7428308074304</v>
      </c>
      <c r="M312" s="12">
        <v>15118.496484274656</v>
      </c>
      <c r="N312" s="13">
        <f t="shared" si="16"/>
        <v>-2139.2789416143059</v>
      </c>
    </row>
    <row r="313" spans="1:14" x14ac:dyDescent="0.25">
      <c r="A313" s="12" t="s">
        <v>244</v>
      </c>
      <c r="B313">
        <v>3088</v>
      </c>
      <c r="C313">
        <v>9263088</v>
      </c>
      <c r="D313" t="s">
        <v>245</v>
      </c>
      <c r="E313" s="28">
        <v>600741.33657564397</v>
      </c>
      <c r="F313" s="62">
        <v>40392.66737728662</v>
      </c>
      <c r="G313" s="12">
        <v>48985.328175530194</v>
      </c>
      <c r="H313" s="13">
        <f t="shared" si="17"/>
        <v>8592.6607982435744</v>
      </c>
      <c r="I313" s="12">
        <v>47523.111839072408</v>
      </c>
      <c r="J313" s="13">
        <f t="shared" si="18"/>
        <v>7130.444461785788</v>
      </c>
      <c r="K313" s="12">
        <v>63098.456447489109</v>
      </c>
      <c r="L313" s="13">
        <f t="shared" si="19"/>
        <v>22705.789070202489</v>
      </c>
      <c r="M313" s="12">
        <v>52690.258011467566</v>
      </c>
      <c r="N313" s="13">
        <f t="shared" si="16"/>
        <v>12297.590634180946</v>
      </c>
    </row>
    <row r="314" spans="1:14" x14ac:dyDescent="0.25">
      <c r="A314" s="12" t="s">
        <v>637</v>
      </c>
      <c r="B314">
        <v>3114</v>
      </c>
      <c r="C314">
        <v>9263114</v>
      </c>
      <c r="D314" t="s">
        <v>638</v>
      </c>
      <c r="E314" s="28">
        <v>546992.19762277114</v>
      </c>
      <c r="F314" s="62">
        <v>39651.998552911798</v>
      </c>
      <c r="G314" s="12">
        <v>45685.398304713293</v>
      </c>
      <c r="H314" s="13">
        <f t="shared" si="17"/>
        <v>6033.3997518014949</v>
      </c>
      <c r="I314" s="12">
        <v>31451.297005866218</v>
      </c>
      <c r="J314" s="13">
        <f t="shared" si="18"/>
        <v>-8200.7015470455808</v>
      </c>
      <c r="K314" s="12">
        <v>54946.790942020889</v>
      </c>
      <c r="L314" s="13">
        <f t="shared" si="19"/>
        <v>15294.79238910909</v>
      </c>
      <c r="M314" s="12">
        <v>43762.600273230666</v>
      </c>
      <c r="N314" s="13">
        <f t="shared" si="16"/>
        <v>4110.6017203188676</v>
      </c>
    </row>
    <row r="315" spans="1:14" x14ac:dyDescent="0.25">
      <c r="A315" s="12" t="s">
        <v>346</v>
      </c>
      <c r="B315">
        <v>2020</v>
      </c>
      <c r="C315">
        <v>9262020</v>
      </c>
      <c r="D315" t="s">
        <v>347</v>
      </c>
      <c r="E315" s="28">
        <v>975732.34391710395</v>
      </c>
      <c r="F315" s="62">
        <v>79680.087931669972</v>
      </c>
      <c r="G315" s="12">
        <v>94156.142852315155</v>
      </c>
      <c r="H315" s="13">
        <f t="shared" si="17"/>
        <v>14476.054920645183</v>
      </c>
      <c r="I315" s="12">
        <v>79133.874580309013</v>
      </c>
      <c r="J315" s="13">
        <f t="shared" si="18"/>
        <v>-546.21335136095877</v>
      </c>
      <c r="K315" s="12">
        <v>117011.73835788165</v>
      </c>
      <c r="L315" s="13">
        <f t="shared" si="19"/>
        <v>37331.65042621168</v>
      </c>
      <c r="M315" s="12">
        <v>108790.33734573683</v>
      </c>
      <c r="N315" s="13">
        <f t="shared" si="16"/>
        <v>29110.249414066857</v>
      </c>
    </row>
    <row r="316" spans="1:14" x14ac:dyDescent="0.25">
      <c r="A316" s="12" t="s">
        <v>115</v>
      </c>
      <c r="B316">
        <v>2223</v>
      </c>
      <c r="C316">
        <v>9262223</v>
      </c>
      <c r="D316" t="s">
        <v>116</v>
      </c>
      <c r="E316" s="28">
        <v>538214.019283531</v>
      </c>
      <c r="F316" s="62">
        <v>48133.378955028158</v>
      </c>
      <c r="G316" s="12">
        <v>56385.01866710488</v>
      </c>
      <c r="H316" s="13">
        <f t="shared" si="17"/>
        <v>8251.6397120767215</v>
      </c>
      <c r="I316" s="12">
        <v>47024.355804906503</v>
      </c>
      <c r="J316" s="13">
        <f t="shared" si="18"/>
        <v>-1109.0231501216549</v>
      </c>
      <c r="K316" s="12">
        <v>69293.09385192873</v>
      </c>
      <c r="L316" s="13">
        <f t="shared" si="19"/>
        <v>21159.714896900572</v>
      </c>
      <c r="M316" s="12">
        <v>58475.529489642926</v>
      </c>
      <c r="N316" s="13">
        <f t="shared" si="16"/>
        <v>10342.150534614768</v>
      </c>
    </row>
    <row r="317" spans="1:14" x14ac:dyDescent="0.25">
      <c r="A317" s="12" t="s">
        <v>351</v>
      </c>
      <c r="B317">
        <v>2164</v>
      </c>
      <c r="C317">
        <v>9262164</v>
      </c>
      <c r="D317" t="s">
        <v>484</v>
      </c>
      <c r="E317" s="28">
        <v>315543.83357906935</v>
      </c>
      <c r="F317" s="62">
        <v>17741.983919875089</v>
      </c>
      <c r="G317" s="12">
        <v>21427.054578768741</v>
      </c>
      <c r="H317" s="13">
        <f t="shared" si="17"/>
        <v>3685.0706588936519</v>
      </c>
      <c r="I317" s="12">
        <v>14298.50570341303</v>
      </c>
      <c r="J317" s="13">
        <f t="shared" si="18"/>
        <v>-3443.4782164620592</v>
      </c>
      <c r="K317" s="12">
        <v>27426.995965269623</v>
      </c>
      <c r="L317" s="13">
        <f t="shared" si="19"/>
        <v>9685.0120453945347</v>
      </c>
      <c r="M317" s="12">
        <v>15712.580825712492</v>
      </c>
      <c r="N317" s="13">
        <f t="shared" si="16"/>
        <v>-2029.403094162597</v>
      </c>
    </row>
    <row r="318" spans="1:14" x14ac:dyDescent="0.25">
      <c r="A318" s="12" t="s">
        <v>28</v>
      </c>
      <c r="B318">
        <v>2412</v>
      </c>
      <c r="C318">
        <v>9262412</v>
      </c>
      <c r="D318" t="s">
        <v>603</v>
      </c>
      <c r="E318" s="28">
        <v>378109.35962249688</v>
      </c>
      <c r="F318" s="62">
        <v>24923.145815080472</v>
      </c>
      <c r="G318" s="12">
        <v>30279.595457015232</v>
      </c>
      <c r="H318" s="13">
        <f t="shared" si="17"/>
        <v>5356.4496419347597</v>
      </c>
      <c r="I318" s="12">
        <v>25699.763145769437</v>
      </c>
      <c r="J318" s="13">
        <f t="shared" si="18"/>
        <v>776.61733068896501</v>
      </c>
      <c r="K318" s="12">
        <v>39066.928000797096</v>
      </c>
      <c r="L318" s="13">
        <f t="shared" si="19"/>
        <v>14143.782185716624</v>
      </c>
      <c r="M318" s="12">
        <v>27760.715033010831</v>
      </c>
      <c r="N318" s="13">
        <f t="shared" si="16"/>
        <v>2837.5692179303587</v>
      </c>
    </row>
    <row r="319" spans="1:14" x14ac:dyDescent="0.25">
      <c r="A319" s="12" t="s">
        <v>104</v>
      </c>
      <c r="B319">
        <v>2167</v>
      </c>
      <c r="C319">
        <v>9262167</v>
      </c>
      <c r="D319" t="s">
        <v>105</v>
      </c>
      <c r="E319" s="28">
        <v>918168.12188931927</v>
      </c>
      <c r="F319" s="62">
        <v>63248.571565623577</v>
      </c>
      <c r="G319" s="12">
        <v>76291.292557211942</v>
      </c>
      <c r="H319" s="13">
        <f t="shared" si="17"/>
        <v>13042.720991588365</v>
      </c>
      <c r="I319" s="12">
        <v>71686.638952209731</v>
      </c>
      <c r="J319" s="13">
        <f t="shared" si="18"/>
        <v>8438.0673865861536</v>
      </c>
      <c r="K319" s="12">
        <v>97451.558436867112</v>
      </c>
      <c r="L319" s="13">
        <f t="shared" si="19"/>
        <v>34202.986871243535</v>
      </c>
      <c r="M319" s="12">
        <v>88636.960012967553</v>
      </c>
      <c r="N319" s="13">
        <f t="shared" si="16"/>
        <v>25388.388447343976</v>
      </c>
    </row>
    <row r="320" spans="1:14" x14ac:dyDescent="0.25">
      <c r="A320" s="12" t="s">
        <v>37</v>
      </c>
      <c r="B320">
        <v>2168</v>
      </c>
      <c r="C320">
        <v>9262168</v>
      </c>
      <c r="D320" t="s">
        <v>106</v>
      </c>
      <c r="E320" s="28">
        <v>544861.39070771006</v>
      </c>
      <c r="F320" s="62">
        <v>39781.153534880366</v>
      </c>
      <c r="G320" s="12">
        <v>48135.074881952176</v>
      </c>
      <c r="H320" s="13">
        <f t="shared" si="17"/>
        <v>8353.9213470718096</v>
      </c>
      <c r="I320" s="12">
        <v>46363.06764263301</v>
      </c>
      <c r="J320" s="13">
        <f t="shared" si="18"/>
        <v>6581.9141077526438</v>
      </c>
      <c r="K320" s="12">
        <v>61797.192310680242</v>
      </c>
      <c r="L320" s="13">
        <f t="shared" si="19"/>
        <v>22016.038775799876</v>
      </c>
      <c r="M320" s="12">
        <v>51205.088962263937</v>
      </c>
      <c r="N320" s="13">
        <f t="shared" si="16"/>
        <v>11423.935427383571</v>
      </c>
    </row>
    <row r="321" spans="1:14" x14ac:dyDescent="0.25">
      <c r="A321" s="12" t="s">
        <v>472</v>
      </c>
      <c r="B321">
        <v>2154</v>
      </c>
      <c r="C321">
        <v>9262154</v>
      </c>
      <c r="D321" t="s">
        <v>473</v>
      </c>
      <c r="E321" s="28">
        <v>1061389.087501348</v>
      </c>
      <c r="F321" s="62">
        <v>90126.645969317527</v>
      </c>
      <c r="G321" s="12">
        <v>106309.63379916767</v>
      </c>
      <c r="H321" s="13">
        <f t="shared" si="17"/>
        <v>16182.987829850143</v>
      </c>
      <c r="I321" s="12">
        <v>101274.67421950586</v>
      </c>
      <c r="J321" s="13">
        <f t="shared" si="18"/>
        <v>11148.028250188334</v>
      </c>
      <c r="K321" s="12">
        <v>131909.74331647091</v>
      </c>
      <c r="L321" s="13">
        <f t="shared" si="19"/>
        <v>41783.09734715338</v>
      </c>
      <c r="M321" s="12">
        <v>123021.9224378723</v>
      </c>
      <c r="N321" s="13">
        <f t="shared" si="16"/>
        <v>32895.276468554774</v>
      </c>
    </row>
    <row r="322" spans="1:14" x14ac:dyDescent="0.25">
      <c r="A322" s="12" t="s">
        <v>358</v>
      </c>
      <c r="B322">
        <v>2226</v>
      </c>
      <c r="C322">
        <v>9262226</v>
      </c>
      <c r="D322" t="s">
        <v>542</v>
      </c>
      <c r="E322" s="28">
        <v>394069.47430864419</v>
      </c>
      <c r="F322" s="62">
        <v>27039.694226568619</v>
      </c>
      <c r="G322" s="12">
        <v>31136.324279259727</v>
      </c>
      <c r="H322" s="13">
        <f t="shared" si="17"/>
        <v>4096.6300526911073</v>
      </c>
      <c r="I322" s="12">
        <v>17376.24160806994</v>
      </c>
      <c r="J322" s="13">
        <f t="shared" si="18"/>
        <v>-9663.4526184986789</v>
      </c>
      <c r="K322" s="12">
        <v>37441.586516592215</v>
      </c>
      <c r="L322" s="13">
        <f t="shared" si="19"/>
        <v>10401.892290023596</v>
      </c>
      <c r="M322" s="12">
        <v>25806.819296343012</v>
      </c>
      <c r="N322" s="13">
        <f t="shared" si="16"/>
        <v>-1232.8749302256074</v>
      </c>
    </row>
    <row r="323" spans="1:14" x14ac:dyDescent="0.25">
      <c r="A323" s="12" t="s">
        <v>117</v>
      </c>
      <c r="B323">
        <v>2228</v>
      </c>
      <c r="C323">
        <v>9262228</v>
      </c>
      <c r="D323" t="s">
        <v>118</v>
      </c>
      <c r="E323" s="28">
        <v>424961.65164794191</v>
      </c>
      <c r="F323" s="62">
        <v>38452.770470546078</v>
      </c>
      <c r="G323" s="12">
        <v>45202.846737523927</v>
      </c>
      <c r="H323" s="13">
        <f t="shared" si="17"/>
        <v>6750.0762669778487</v>
      </c>
      <c r="I323" s="12">
        <v>36703.400256322493</v>
      </c>
      <c r="J323" s="13">
        <f t="shared" si="18"/>
        <v>-1749.3702142235852</v>
      </c>
      <c r="K323" s="12">
        <v>55844.637593359235</v>
      </c>
      <c r="L323" s="13">
        <f t="shared" si="19"/>
        <v>17391.867122813157</v>
      </c>
      <c r="M323" s="12">
        <v>44589.679118136672</v>
      </c>
      <c r="N323" s="13">
        <f t="shared" si="16"/>
        <v>6136.9086475905933</v>
      </c>
    </row>
    <row r="324" spans="1:14" x14ac:dyDescent="0.25">
      <c r="A324" s="12" t="s">
        <v>373</v>
      </c>
      <c r="B324">
        <v>3393</v>
      </c>
      <c r="C324">
        <v>9263393</v>
      </c>
      <c r="D324" t="s">
        <v>665</v>
      </c>
      <c r="E324" s="28">
        <v>946848.95893287519</v>
      </c>
      <c r="F324" s="62">
        <v>89771.996096270159</v>
      </c>
      <c r="G324" s="12">
        <v>102556.74844616069</v>
      </c>
      <c r="H324" s="13">
        <f t="shared" si="17"/>
        <v>12784.752349890536</v>
      </c>
      <c r="I324" s="12">
        <v>80656.190901178037</v>
      </c>
      <c r="J324" s="13">
        <f t="shared" si="18"/>
        <v>-9115.8051950921217</v>
      </c>
      <c r="K324" s="12">
        <v>122071.97741217118</v>
      </c>
      <c r="L324" s="13">
        <f t="shared" si="19"/>
        <v>32299.981315901023</v>
      </c>
      <c r="M324" s="12">
        <v>112278.61881147977</v>
      </c>
      <c r="N324" s="13">
        <f t="shared" si="16"/>
        <v>22506.622715209611</v>
      </c>
    </row>
    <row r="325" spans="1:14" x14ac:dyDescent="0.25">
      <c r="A325" s="12" t="s">
        <v>41</v>
      </c>
      <c r="B325">
        <v>2036</v>
      </c>
      <c r="C325">
        <v>9262036</v>
      </c>
      <c r="D325" t="s">
        <v>42</v>
      </c>
      <c r="E325" s="28">
        <v>350723.25691981462</v>
      </c>
      <c r="F325" s="62">
        <v>19180.991634489703</v>
      </c>
      <c r="G325" s="12">
        <v>23225.001954416995</v>
      </c>
      <c r="H325" s="13">
        <f t="shared" si="17"/>
        <v>4044.0103199272926</v>
      </c>
      <c r="I325" s="12">
        <v>16617.801885425411</v>
      </c>
      <c r="J325" s="13">
        <f t="shared" si="18"/>
        <v>-2563.1897490642914</v>
      </c>
      <c r="K325" s="12">
        <v>29821.933926427799</v>
      </c>
      <c r="L325" s="13">
        <f t="shared" si="19"/>
        <v>10640.942291938096</v>
      </c>
      <c r="M325" s="12">
        <v>18216.293369918421</v>
      </c>
      <c r="N325" s="13">
        <f t="shared" si="16"/>
        <v>-964.69826457128147</v>
      </c>
    </row>
    <row r="326" spans="1:14" x14ac:dyDescent="0.25">
      <c r="A326" s="12" t="s">
        <v>119</v>
      </c>
      <c r="B326">
        <v>2229</v>
      </c>
      <c r="C326">
        <v>9262229</v>
      </c>
      <c r="D326" t="s">
        <v>120</v>
      </c>
      <c r="E326" s="28">
        <v>870274.87913223798</v>
      </c>
      <c r="F326" s="62">
        <v>62103.770856510957</v>
      </c>
      <c r="G326" s="12">
        <v>75708.880999397312</v>
      </c>
      <c r="H326" s="13">
        <f t="shared" si="17"/>
        <v>13605.110142886355</v>
      </c>
      <c r="I326" s="12">
        <v>80943.965702524205</v>
      </c>
      <c r="J326" s="13">
        <f t="shared" si="18"/>
        <v>18840.194846013248</v>
      </c>
      <c r="K326" s="12">
        <v>98170.131451908601</v>
      </c>
      <c r="L326" s="13">
        <f t="shared" si="19"/>
        <v>36066.360595397644</v>
      </c>
      <c r="M326" s="12">
        <v>89150.113689360034</v>
      </c>
      <c r="N326" s="13">
        <f t="shared" si="16"/>
        <v>27046.342832849077</v>
      </c>
    </row>
    <row r="327" spans="1:14" x14ac:dyDescent="0.25">
      <c r="A327" s="12" t="s">
        <v>390</v>
      </c>
      <c r="B327">
        <v>2151</v>
      </c>
      <c r="C327">
        <v>9262151</v>
      </c>
      <c r="D327" t="s">
        <v>471</v>
      </c>
      <c r="E327" s="28">
        <v>1254400.189582916</v>
      </c>
      <c r="F327" s="62">
        <v>112586.50604635471</v>
      </c>
      <c r="G327" s="12">
        <v>135981.34953115837</v>
      </c>
      <c r="H327" s="13">
        <f t="shared" si="17"/>
        <v>23394.843484803656</v>
      </c>
      <c r="I327" s="12">
        <v>140046.0982172284</v>
      </c>
      <c r="J327" s="13">
        <f t="shared" si="18"/>
        <v>27459.592170873686</v>
      </c>
      <c r="K327" s="12">
        <v>173981.14930735144</v>
      </c>
      <c r="L327" s="13">
        <f t="shared" si="19"/>
        <v>61394.643260996731</v>
      </c>
      <c r="M327" s="12">
        <v>166124.95740505148</v>
      </c>
      <c r="N327" s="13">
        <f t="shared" ref="N327:N390" si="20">M327-F327</f>
        <v>53538.451358696766</v>
      </c>
    </row>
    <row r="328" spans="1:14" x14ac:dyDescent="0.25">
      <c r="A328" s="12" t="s">
        <v>398</v>
      </c>
      <c r="B328">
        <v>2227</v>
      </c>
      <c r="C328">
        <v>9262227</v>
      </c>
      <c r="D328" t="s">
        <v>543</v>
      </c>
      <c r="E328" s="28">
        <v>1421626.2110450536</v>
      </c>
      <c r="F328" s="62">
        <v>109486.53296906226</v>
      </c>
      <c r="G328" s="12">
        <v>131686.4648007793</v>
      </c>
      <c r="H328" s="13">
        <f t="shared" ref="H328:H391" si="21">G328-F328</f>
        <v>22199.93183171704</v>
      </c>
      <c r="I328" s="12">
        <v>131886.97893410813</v>
      </c>
      <c r="J328" s="13">
        <f t="shared" ref="J328:J391" si="22">I328-F328</f>
        <v>22400.445965045874</v>
      </c>
      <c r="K328" s="12">
        <v>167613.44727129705</v>
      </c>
      <c r="L328" s="13">
        <f t="shared" ref="L328:L391" si="23">K328-F328</f>
        <v>58126.914302234785</v>
      </c>
      <c r="M328" s="12">
        <v>159864.34500783132</v>
      </c>
      <c r="N328" s="13">
        <f t="shared" si="20"/>
        <v>50377.812038769058</v>
      </c>
    </row>
    <row r="329" spans="1:14" x14ac:dyDescent="0.25">
      <c r="A329" s="12" t="s">
        <v>381</v>
      </c>
      <c r="B329">
        <v>2057</v>
      </c>
      <c r="C329">
        <v>9262057</v>
      </c>
      <c r="D329" t="s">
        <v>382</v>
      </c>
      <c r="E329" s="28">
        <v>579134.75456686947</v>
      </c>
      <c r="F329" s="62">
        <v>36522.559553572821</v>
      </c>
      <c r="G329" s="12">
        <v>44353.38954637383</v>
      </c>
      <c r="H329" s="13">
        <f t="shared" si="21"/>
        <v>7830.8299928010092</v>
      </c>
      <c r="I329" s="12">
        <v>41728.169093139964</v>
      </c>
      <c r="J329" s="13">
        <f t="shared" si="22"/>
        <v>5205.6095395671437</v>
      </c>
      <c r="K329" s="12">
        <v>57216.440906623378</v>
      </c>
      <c r="L329" s="13">
        <f t="shared" si="23"/>
        <v>20693.881353050558</v>
      </c>
      <c r="M329" s="12">
        <v>46653.747721333981</v>
      </c>
      <c r="N329" s="13">
        <f t="shared" si="20"/>
        <v>10131.18816776116</v>
      </c>
    </row>
    <row r="330" spans="1:14" x14ac:dyDescent="0.25">
      <c r="A330" s="12" t="s">
        <v>56</v>
      </c>
      <c r="B330">
        <v>2177</v>
      </c>
      <c r="C330">
        <v>9262177</v>
      </c>
      <c r="D330" t="s">
        <v>496</v>
      </c>
      <c r="E330" s="28">
        <v>932050.08697065047</v>
      </c>
      <c r="F330" s="62">
        <v>59412.964220129194</v>
      </c>
      <c r="G330" s="12">
        <v>72262.321614112443</v>
      </c>
      <c r="H330" s="13">
        <f t="shared" si="21"/>
        <v>12849.357393983249</v>
      </c>
      <c r="I330" s="12">
        <v>75572.909190334205</v>
      </c>
      <c r="J330" s="13">
        <f t="shared" si="22"/>
        <v>16159.944970205011</v>
      </c>
      <c r="K330" s="12">
        <v>93417.311501702192</v>
      </c>
      <c r="L330" s="13">
        <f t="shared" si="23"/>
        <v>34004.347281572998</v>
      </c>
      <c r="M330" s="12">
        <v>84279.398379361606</v>
      </c>
      <c r="N330" s="13">
        <f t="shared" si="20"/>
        <v>24866.434159232413</v>
      </c>
    </row>
    <row r="331" spans="1:14" x14ac:dyDescent="0.25">
      <c r="A331" s="12" t="s">
        <v>69</v>
      </c>
      <c r="B331">
        <v>2066</v>
      </c>
      <c r="C331">
        <v>9262066</v>
      </c>
      <c r="D331" t="s">
        <v>396</v>
      </c>
      <c r="E331" s="28">
        <v>830582.01638178516</v>
      </c>
      <c r="F331" s="62">
        <v>79855.254769755862</v>
      </c>
      <c r="G331" s="12">
        <v>92101.905607186549</v>
      </c>
      <c r="H331" s="13">
        <f t="shared" si="21"/>
        <v>12246.650837430687</v>
      </c>
      <c r="I331" s="12">
        <v>76533.816656847674</v>
      </c>
      <c r="J331" s="13">
        <f t="shared" si="22"/>
        <v>-3321.4381129081885</v>
      </c>
      <c r="K331" s="12">
        <v>111197.42617163093</v>
      </c>
      <c r="L331" s="13">
        <f t="shared" si="23"/>
        <v>31342.171401875064</v>
      </c>
      <c r="M331" s="12">
        <v>101380.84177172507</v>
      </c>
      <c r="N331" s="13">
        <f t="shared" si="20"/>
        <v>21525.587001969208</v>
      </c>
    </row>
    <row r="332" spans="1:14" x14ac:dyDescent="0.25">
      <c r="A332" s="12" t="s">
        <v>121</v>
      </c>
      <c r="B332">
        <v>2233</v>
      </c>
      <c r="C332">
        <v>9262233</v>
      </c>
      <c r="D332" t="s">
        <v>122</v>
      </c>
      <c r="E332" s="28">
        <v>1055973.9831809138</v>
      </c>
      <c r="F332" s="62">
        <v>95319.359727313698</v>
      </c>
      <c r="G332" s="12">
        <v>110574.14397033426</v>
      </c>
      <c r="H332" s="13">
        <f t="shared" si="21"/>
        <v>15254.784243020564</v>
      </c>
      <c r="I332" s="12">
        <v>93017.599593129868</v>
      </c>
      <c r="J332" s="13">
        <f t="shared" si="22"/>
        <v>-2301.7601341838308</v>
      </c>
      <c r="K332" s="12">
        <v>134155.93225821067</v>
      </c>
      <c r="L332" s="13">
        <f t="shared" si="23"/>
        <v>38836.57253089697</v>
      </c>
      <c r="M332" s="12">
        <v>125464.55257542637</v>
      </c>
      <c r="N332" s="13">
        <f t="shared" si="20"/>
        <v>30145.192848112667</v>
      </c>
    </row>
    <row r="333" spans="1:14" x14ac:dyDescent="0.25">
      <c r="A333" s="12" t="s">
        <v>125</v>
      </c>
      <c r="B333">
        <v>2245</v>
      </c>
      <c r="C333">
        <v>9262245</v>
      </c>
      <c r="D333" t="s">
        <v>126</v>
      </c>
      <c r="E333" s="28">
        <v>1023068.75</v>
      </c>
      <c r="F333" s="62">
        <v>48497.315656184066</v>
      </c>
      <c r="G333" s="12">
        <v>57936.855573601366</v>
      </c>
      <c r="H333" s="13">
        <f t="shared" si="21"/>
        <v>9439.5399174172999</v>
      </c>
      <c r="I333" s="12">
        <v>51150.510502151155</v>
      </c>
      <c r="J333" s="13">
        <f t="shared" si="22"/>
        <v>2653.1948459670893</v>
      </c>
      <c r="K333" s="12">
        <v>73144.982546299099</v>
      </c>
      <c r="L333" s="13">
        <f t="shared" si="23"/>
        <v>24647.666890115033</v>
      </c>
      <c r="M333" s="12">
        <v>63481.324997518634</v>
      </c>
      <c r="N333" s="13">
        <f t="shared" si="20"/>
        <v>14984.009341334568</v>
      </c>
    </row>
    <row r="334" spans="1:14" x14ac:dyDescent="0.25">
      <c r="A334" s="12" t="s">
        <v>456</v>
      </c>
      <c r="B334">
        <v>2126</v>
      </c>
      <c r="C334">
        <v>9262126</v>
      </c>
      <c r="D334" t="s">
        <v>457</v>
      </c>
      <c r="E334" s="28">
        <v>1969613.3468791409</v>
      </c>
      <c r="F334" s="62">
        <v>148397.52542933269</v>
      </c>
      <c r="G334" s="12">
        <v>174063.47216007276</v>
      </c>
      <c r="H334" s="13">
        <f t="shared" si="21"/>
        <v>25665.946730740077</v>
      </c>
      <c r="I334" s="12">
        <v>154206.13111958213</v>
      </c>
      <c r="J334" s="13">
        <f t="shared" si="22"/>
        <v>5808.6056902494456</v>
      </c>
      <c r="K334" s="12">
        <v>214125.65649469045</v>
      </c>
      <c r="L334" s="13">
        <f t="shared" si="23"/>
        <v>65728.131065357768</v>
      </c>
      <c r="M334" s="12">
        <v>209277.80747366376</v>
      </c>
      <c r="N334" s="13">
        <f t="shared" si="20"/>
        <v>60880.282044331077</v>
      </c>
    </row>
    <row r="335" spans="1:14" x14ac:dyDescent="0.25">
      <c r="A335" s="12" t="s">
        <v>86</v>
      </c>
      <c r="B335">
        <v>5215</v>
      </c>
      <c r="C335">
        <v>9265215</v>
      </c>
      <c r="D335" t="s">
        <v>333</v>
      </c>
      <c r="E335" s="28">
        <v>878134.38694711018</v>
      </c>
      <c r="F335" s="62">
        <v>63006.138718345501</v>
      </c>
      <c r="G335" s="12">
        <v>75903.324526212236</v>
      </c>
      <c r="H335" s="13">
        <f t="shared" si="21"/>
        <v>12897.185807866736</v>
      </c>
      <c r="I335" s="12">
        <v>76825.294216640657</v>
      </c>
      <c r="J335" s="13">
        <f t="shared" si="22"/>
        <v>13819.155498295157</v>
      </c>
      <c r="K335" s="12">
        <v>96989.324114430463</v>
      </c>
      <c r="L335" s="13">
        <f t="shared" si="23"/>
        <v>33983.185396084962</v>
      </c>
      <c r="M335" s="12">
        <v>87759.816478998488</v>
      </c>
      <c r="N335" s="13">
        <f t="shared" si="20"/>
        <v>24753.677760652987</v>
      </c>
    </row>
    <row r="336" spans="1:14" x14ac:dyDescent="0.25">
      <c r="A336" s="12" t="s">
        <v>461</v>
      </c>
      <c r="B336">
        <v>2234</v>
      </c>
      <c r="C336">
        <v>9262234</v>
      </c>
      <c r="D336" t="s">
        <v>548</v>
      </c>
      <c r="E336" s="28">
        <v>590480.37242545362</v>
      </c>
      <c r="F336" s="62">
        <v>37607.756185340579</v>
      </c>
      <c r="G336" s="12">
        <v>45449.377279789238</v>
      </c>
      <c r="H336" s="13">
        <f t="shared" si="21"/>
        <v>7841.6210944486593</v>
      </c>
      <c r="I336" s="12">
        <v>41821.359858987576</v>
      </c>
      <c r="J336" s="13">
        <f t="shared" si="22"/>
        <v>4213.6036736469978</v>
      </c>
      <c r="K336" s="12">
        <v>58240.565875397981</v>
      </c>
      <c r="L336" s="13">
        <f t="shared" si="23"/>
        <v>20632.809690057402</v>
      </c>
      <c r="M336" s="12">
        <v>47735.959786450403</v>
      </c>
      <c r="N336" s="13">
        <f t="shared" si="20"/>
        <v>10128.203601109824</v>
      </c>
    </row>
    <row r="337" spans="1:14" x14ac:dyDescent="0.25">
      <c r="A337" s="12" t="s">
        <v>549</v>
      </c>
      <c r="B337">
        <v>2235</v>
      </c>
      <c r="C337">
        <v>9262235</v>
      </c>
      <c r="D337" t="s">
        <v>550</v>
      </c>
      <c r="E337" s="28">
        <v>365576.18033739476</v>
      </c>
      <c r="F337" s="62">
        <v>19171.719072728512</v>
      </c>
      <c r="G337" s="12">
        <v>23147.576516592209</v>
      </c>
      <c r="H337" s="13">
        <f t="shared" si="21"/>
        <v>3975.857443863697</v>
      </c>
      <c r="I337" s="12">
        <v>16035.651880642778</v>
      </c>
      <c r="J337" s="13">
        <f t="shared" si="22"/>
        <v>-3136.0671920857349</v>
      </c>
      <c r="K337" s="12">
        <v>29608.217167131628</v>
      </c>
      <c r="L337" s="13">
        <f t="shared" si="23"/>
        <v>10436.498094403116</v>
      </c>
      <c r="M337" s="12">
        <v>18013.421060564877</v>
      </c>
      <c r="N337" s="13">
        <f t="shared" si="20"/>
        <v>-1158.2980121636356</v>
      </c>
    </row>
    <row r="338" spans="1:14" x14ac:dyDescent="0.25">
      <c r="A338" s="12" t="s">
        <v>551</v>
      </c>
      <c r="B338">
        <v>2236</v>
      </c>
      <c r="C338">
        <v>9262236</v>
      </c>
      <c r="D338" t="s">
        <v>552</v>
      </c>
      <c r="E338" s="28">
        <v>587551.76565871539</v>
      </c>
      <c r="F338" s="62">
        <v>42446.47320065993</v>
      </c>
      <c r="G338" s="12">
        <v>50089.324489039958</v>
      </c>
      <c r="H338" s="13">
        <f t="shared" si="21"/>
        <v>7642.8512883800286</v>
      </c>
      <c r="I338" s="12">
        <v>42174.521328568182</v>
      </c>
      <c r="J338" s="13">
        <f t="shared" si="22"/>
        <v>-271.95187209174765</v>
      </c>
      <c r="K338" s="12">
        <v>62308.747738937775</v>
      </c>
      <c r="L338" s="13">
        <f t="shared" si="23"/>
        <v>19862.274538277845</v>
      </c>
      <c r="M338" s="12">
        <v>51572.588988678792</v>
      </c>
      <c r="N338" s="13">
        <f t="shared" si="20"/>
        <v>9126.1157880188621</v>
      </c>
    </row>
    <row r="339" spans="1:14" x14ac:dyDescent="0.25">
      <c r="A339" s="12" t="s">
        <v>95</v>
      </c>
      <c r="B339">
        <v>3369</v>
      </c>
      <c r="C339">
        <v>9263369</v>
      </c>
      <c r="D339" t="s">
        <v>292</v>
      </c>
      <c r="E339" s="28">
        <v>321149.6174416357</v>
      </c>
      <c r="F339" s="62">
        <v>16821.885959086667</v>
      </c>
      <c r="G339" s="12">
        <v>20282.304674355</v>
      </c>
      <c r="H339" s="13">
        <f t="shared" si="21"/>
        <v>3460.4187152683335</v>
      </c>
      <c r="I339" s="12">
        <v>12587.447026714532</v>
      </c>
      <c r="J339" s="13">
        <f t="shared" si="22"/>
        <v>-4234.4389323721352</v>
      </c>
      <c r="K339" s="12">
        <v>25900.561699319089</v>
      </c>
      <c r="L339" s="13">
        <f t="shared" si="23"/>
        <v>9078.675740232422</v>
      </c>
      <c r="M339" s="12">
        <v>14169.689568195226</v>
      </c>
      <c r="N339" s="13">
        <f t="shared" si="20"/>
        <v>-2652.1963908914404</v>
      </c>
    </row>
    <row r="340" spans="1:14" x14ac:dyDescent="0.25">
      <c r="A340" s="12" t="s">
        <v>536</v>
      </c>
      <c r="B340">
        <v>2217</v>
      </c>
      <c r="C340">
        <v>9262217</v>
      </c>
      <c r="D340" t="s">
        <v>537</v>
      </c>
      <c r="E340" s="28">
        <v>417562.85826801177</v>
      </c>
      <c r="F340" s="62">
        <v>31418.574871260254</v>
      </c>
      <c r="G340" s="12">
        <v>38011.21046281029</v>
      </c>
      <c r="H340" s="13">
        <f t="shared" si="21"/>
        <v>6592.6355915500353</v>
      </c>
      <c r="I340" s="12">
        <v>34193.160932185776</v>
      </c>
      <c r="J340" s="13">
        <f t="shared" si="22"/>
        <v>2774.5860609255215</v>
      </c>
      <c r="K340" s="12">
        <v>48810.379866540592</v>
      </c>
      <c r="L340" s="13">
        <f t="shared" si="23"/>
        <v>17391.804995280338</v>
      </c>
      <c r="M340" s="12">
        <v>37997.940524538484</v>
      </c>
      <c r="N340" s="13">
        <f t="shared" si="20"/>
        <v>6579.3656532782297</v>
      </c>
    </row>
    <row r="341" spans="1:14" x14ac:dyDescent="0.25">
      <c r="A341" s="12" t="s">
        <v>107</v>
      </c>
      <c r="B341">
        <v>2180</v>
      </c>
      <c r="C341">
        <v>9262180</v>
      </c>
      <c r="D341" t="s">
        <v>109</v>
      </c>
      <c r="E341" s="28">
        <v>444743.26503345685</v>
      </c>
      <c r="F341" s="62">
        <v>28147.957575413093</v>
      </c>
      <c r="G341" s="12">
        <v>34029.736654061438</v>
      </c>
      <c r="H341" s="13">
        <f t="shared" si="21"/>
        <v>5881.7790786483456</v>
      </c>
      <c r="I341" s="12">
        <v>29287.989381249543</v>
      </c>
      <c r="J341" s="13">
        <f t="shared" si="22"/>
        <v>1140.0318058364501</v>
      </c>
      <c r="K341" s="12">
        <v>43639.792888797165</v>
      </c>
      <c r="L341" s="13">
        <f t="shared" si="23"/>
        <v>15491.835313384072</v>
      </c>
      <c r="M341" s="12">
        <v>32482.97136652172</v>
      </c>
      <c r="N341" s="13">
        <f t="shared" si="20"/>
        <v>4335.0137911086276</v>
      </c>
    </row>
    <row r="342" spans="1:14" x14ac:dyDescent="0.25">
      <c r="A342" s="12" t="s">
        <v>246</v>
      </c>
      <c r="B342">
        <v>3094</v>
      </c>
      <c r="C342">
        <v>9263094</v>
      </c>
      <c r="D342" t="s">
        <v>247</v>
      </c>
      <c r="E342" s="28">
        <v>588718.86779850151</v>
      </c>
      <c r="F342" s="62">
        <v>37497.401989003149</v>
      </c>
      <c r="G342" s="12">
        <v>45577.400377967642</v>
      </c>
      <c r="H342" s="13">
        <f t="shared" si="21"/>
        <v>8079.9983889644936</v>
      </c>
      <c r="I342" s="12">
        <v>43515.51094071861</v>
      </c>
      <c r="J342" s="13">
        <f t="shared" si="22"/>
        <v>6018.1089517154614</v>
      </c>
      <c r="K342" s="12">
        <v>58847.956781781686</v>
      </c>
      <c r="L342" s="13">
        <f t="shared" si="23"/>
        <v>21350.554792778537</v>
      </c>
      <c r="M342" s="12">
        <v>48394.168101516931</v>
      </c>
      <c r="N342" s="13">
        <f t="shared" si="20"/>
        <v>10896.766112513782</v>
      </c>
    </row>
    <row r="343" spans="1:14" x14ac:dyDescent="0.25">
      <c r="A343" s="12" t="s">
        <v>268</v>
      </c>
      <c r="B343">
        <v>3138</v>
      </c>
      <c r="C343">
        <v>9263138</v>
      </c>
      <c r="D343" t="s">
        <v>269</v>
      </c>
      <c r="E343" s="28">
        <v>597734.72226651805</v>
      </c>
      <c r="F343" s="62">
        <v>37567.643030460531</v>
      </c>
      <c r="G343" s="12">
        <v>45389.555564758753</v>
      </c>
      <c r="H343" s="13">
        <f t="shared" si="21"/>
        <v>7821.9125342982225</v>
      </c>
      <c r="I343" s="12">
        <v>41927.577531911869</v>
      </c>
      <c r="J343" s="13">
        <f t="shared" si="22"/>
        <v>4359.9345014513383</v>
      </c>
      <c r="K343" s="12">
        <v>58182.223683297008</v>
      </c>
      <c r="L343" s="13">
        <f t="shared" si="23"/>
        <v>20614.580652836477</v>
      </c>
      <c r="M343" s="12">
        <v>47667.961730700343</v>
      </c>
      <c r="N343" s="13">
        <f t="shared" si="20"/>
        <v>10100.318700239812</v>
      </c>
    </row>
    <row r="344" spans="1:14" x14ac:dyDescent="0.25">
      <c r="A344" s="12" t="s">
        <v>156</v>
      </c>
      <c r="B344">
        <v>2281</v>
      </c>
      <c r="C344">
        <v>9262281</v>
      </c>
      <c r="D344" t="s">
        <v>157</v>
      </c>
      <c r="E344" s="28">
        <v>2097518</v>
      </c>
      <c r="F344" s="62">
        <v>110391.32573481892</v>
      </c>
      <c r="G344" s="12">
        <v>133441.59598291179</v>
      </c>
      <c r="H344" s="13">
        <f t="shared" si="21"/>
        <v>23050.270248092871</v>
      </c>
      <c r="I344" s="12">
        <v>142913.209100437</v>
      </c>
      <c r="J344" s="13">
        <f t="shared" si="22"/>
        <v>32521.88336561808</v>
      </c>
      <c r="K344" s="12">
        <v>171231.3077789167</v>
      </c>
      <c r="L344" s="13">
        <f t="shared" si="23"/>
        <v>60839.982044097778</v>
      </c>
      <c r="M344" s="12">
        <v>165283.73000674046</v>
      </c>
      <c r="N344" s="13">
        <f t="shared" si="20"/>
        <v>54892.404271921536</v>
      </c>
    </row>
    <row r="345" spans="1:14" x14ac:dyDescent="0.25">
      <c r="A345" s="12" t="s">
        <v>108</v>
      </c>
      <c r="B345">
        <v>2184</v>
      </c>
      <c r="C345">
        <v>9262184</v>
      </c>
      <c r="D345" t="s">
        <v>110</v>
      </c>
      <c r="E345" s="28">
        <v>1038955.3391326012</v>
      </c>
      <c r="F345" s="62">
        <v>78678.03536169276</v>
      </c>
      <c r="G345" s="12">
        <v>93717.652620233595</v>
      </c>
      <c r="H345" s="13">
        <f t="shared" si="21"/>
        <v>15039.617258540835</v>
      </c>
      <c r="I345" s="12">
        <v>92903.072455945367</v>
      </c>
      <c r="J345" s="13">
        <f t="shared" si="22"/>
        <v>14225.037094252606</v>
      </c>
      <c r="K345" s="12">
        <v>118087.44966855102</v>
      </c>
      <c r="L345" s="13">
        <f t="shared" si="23"/>
        <v>39409.414306858263</v>
      </c>
      <c r="M345" s="12">
        <v>109250.03116223903</v>
      </c>
      <c r="N345" s="13">
        <f t="shared" si="20"/>
        <v>30571.995800546269</v>
      </c>
    </row>
    <row r="346" spans="1:14" x14ac:dyDescent="0.25">
      <c r="A346" s="26">
        <v>2185</v>
      </c>
      <c r="B346">
        <v>2254</v>
      </c>
      <c r="C346">
        <v>9262254</v>
      </c>
      <c r="D346" t="s">
        <v>324</v>
      </c>
      <c r="E346" s="28">
        <v>2597986</v>
      </c>
      <c r="F346" s="62">
        <v>172656.93581545522</v>
      </c>
      <c r="G346" s="12">
        <v>206825.33196325257</v>
      </c>
      <c r="H346" s="13">
        <f t="shared" si="21"/>
        <v>34168.39614779735</v>
      </c>
      <c r="I346" s="12">
        <v>221710.90231903229</v>
      </c>
      <c r="J346" s="13">
        <f t="shared" si="22"/>
        <v>49053.966503577074</v>
      </c>
      <c r="K346" s="12">
        <v>262496.73264981317</v>
      </c>
      <c r="L346" s="13">
        <f t="shared" si="23"/>
        <v>89839.796834357956</v>
      </c>
      <c r="M346" s="12">
        <v>258926.8094260025</v>
      </c>
      <c r="N346" s="13">
        <f t="shared" si="20"/>
        <v>86269.873610547278</v>
      </c>
    </row>
    <row r="347" spans="1:14" x14ac:dyDescent="0.25">
      <c r="A347" s="12" t="s">
        <v>503</v>
      </c>
      <c r="B347">
        <v>2186</v>
      </c>
      <c r="C347">
        <v>9262186</v>
      </c>
      <c r="D347" t="s">
        <v>504</v>
      </c>
      <c r="E347" s="28">
        <v>563860.50224107516</v>
      </c>
      <c r="F347" s="62">
        <v>27475.82261694887</v>
      </c>
      <c r="G347" s="12">
        <v>32630.915400627608</v>
      </c>
      <c r="H347" s="13">
        <f t="shared" si="21"/>
        <v>5155.0927836787378</v>
      </c>
      <c r="I347" s="12">
        <v>23401.116801135398</v>
      </c>
      <c r="J347" s="13">
        <f t="shared" si="22"/>
        <v>-4074.7058158134714</v>
      </c>
      <c r="K347" s="12">
        <v>40889.818061637721</v>
      </c>
      <c r="L347" s="13">
        <f t="shared" si="23"/>
        <v>13413.995444688851</v>
      </c>
      <c r="M347" s="12">
        <v>29823.515666248262</v>
      </c>
      <c r="N347" s="13">
        <f t="shared" si="20"/>
        <v>2347.6930492993924</v>
      </c>
    </row>
    <row r="348" spans="1:14" x14ac:dyDescent="0.25">
      <c r="A348" s="12" t="s">
        <v>111</v>
      </c>
      <c r="B348">
        <v>2219</v>
      </c>
      <c r="C348">
        <v>9262219</v>
      </c>
      <c r="D348" t="s">
        <v>112</v>
      </c>
      <c r="E348" s="28">
        <v>700782.10370897257</v>
      </c>
      <c r="F348" s="62">
        <v>73988.333547654183</v>
      </c>
      <c r="G348" s="12">
        <v>89055.110995152761</v>
      </c>
      <c r="H348" s="13">
        <f t="shared" si="21"/>
        <v>15066.777447498578</v>
      </c>
      <c r="I348" s="12">
        <v>80495.548890946025</v>
      </c>
      <c r="J348" s="13">
        <f t="shared" si="22"/>
        <v>6507.2153432918421</v>
      </c>
      <c r="K348" s="12">
        <v>113190.36213173131</v>
      </c>
      <c r="L348" s="13">
        <f t="shared" si="23"/>
        <v>39202.028584077125</v>
      </c>
      <c r="M348" s="12">
        <v>103414.94770716202</v>
      </c>
      <c r="N348" s="13">
        <f t="shared" si="20"/>
        <v>29426.614159507837</v>
      </c>
    </row>
    <row r="349" spans="1:14" x14ac:dyDescent="0.25">
      <c r="A349" s="12" t="s">
        <v>520</v>
      </c>
      <c r="B349">
        <v>2199</v>
      </c>
      <c r="C349">
        <v>9262199</v>
      </c>
      <c r="D349" t="s">
        <v>521</v>
      </c>
      <c r="E349" s="28">
        <v>1373853.5386557332</v>
      </c>
      <c r="F349" s="62">
        <v>118702.11102435993</v>
      </c>
      <c r="G349" s="12">
        <v>141368.0067728369</v>
      </c>
      <c r="H349" s="13">
        <f t="shared" si="21"/>
        <v>22665.895748476978</v>
      </c>
      <c r="I349" s="12">
        <v>136406.02437344578</v>
      </c>
      <c r="J349" s="13">
        <f t="shared" si="22"/>
        <v>17703.913349085851</v>
      </c>
      <c r="K349" s="12">
        <v>177839.30349977722</v>
      </c>
      <c r="L349" s="13">
        <f t="shared" si="23"/>
        <v>59137.192475417294</v>
      </c>
      <c r="M349" s="12">
        <v>171257.63985536524</v>
      </c>
      <c r="N349" s="13">
        <f t="shared" si="20"/>
        <v>52555.528831005315</v>
      </c>
    </row>
    <row r="350" spans="1:14" x14ac:dyDescent="0.25">
      <c r="A350" s="12" t="s">
        <v>793</v>
      </c>
      <c r="B350">
        <v>3373</v>
      </c>
      <c r="C350">
        <v>9263373</v>
      </c>
      <c r="D350" t="s">
        <v>803</v>
      </c>
      <c r="E350" s="28">
        <v>458095.80568565172</v>
      </c>
      <c r="F350" s="62">
        <v>29368.990895377949</v>
      </c>
      <c r="G350" s="12">
        <v>35601.416375822781</v>
      </c>
      <c r="H350" s="13">
        <f t="shared" si="21"/>
        <v>6232.4254804448319</v>
      </c>
      <c r="I350" s="12">
        <v>31334.53417355923</v>
      </c>
      <c r="J350" s="13">
        <f t="shared" si="22"/>
        <v>1965.5432781812815</v>
      </c>
      <c r="K350" s="12">
        <v>45809.482657334069</v>
      </c>
      <c r="L350" s="13">
        <f t="shared" si="23"/>
        <v>16440.49176195612</v>
      </c>
      <c r="M350" s="12">
        <v>34809.561183100086</v>
      </c>
      <c r="N350" s="13">
        <f t="shared" si="20"/>
        <v>5440.5702877221374</v>
      </c>
    </row>
    <row r="351" spans="1:14" x14ac:dyDescent="0.25">
      <c r="A351" s="12" t="s">
        <v>766</v>
      </c>
      <c r="B351">
        <v>5405</v>
      </c>
      <c r="C351">
        <v>9265405</v>
      </c>
      <c r="D351" t="s">
        <v>767</v>
      </c>
      <c r="E351" s="28">
        <v>3882334.1984734391</v>
      </c>
      <c r="F351" s="62">
        <v>235641.06121114723</v>
      </c>
      <c r="G351" s="12">
        <v>288493.74748323974</v>
      </c>
      <c r="H351" s="13">
        <f t="shared" si="21"/>
        <v>52852.686272092513</v>
      </c>
      <c r="I351" s="12">
        <v>362676.55841770803</v>
      </c>
      <c r="J351" s="13">
        <f t="shared" si="22"/>
        <v>127035.4972065608</v>
      </c>
      <c r="K351" s="12">
        <v>374122.56944733008</v>
      </c>
      <c r="L351" s="13">
        <f t="shared" si="23"/>
        <v>138481.50823618285</v>
      </c>
      <c r="M351" s="12">
        <v>406531.03485562734</v>
      </c>
      <c r="N351" s="13">
        <f t="shared" si="20"/>
        <v>170889.97364448011</v>
      </c>
    </row>
    <row r="352" spans="1:14" x14ac:dyDescent="0.25">
      <c r="A352" s="12" t="s">
        <v>742</v>
      </c>
      <c r="B352">
        <v>4052</v>
      </c>
      <c r="C352">
        <v>9264052</v>
      </c>
      <c r="D352" t="s">
        <v>743</v>
      </c>
      <c r="E352" s="28">
        <v>5038798.1533392556</v>
      </c>
      <c r="F352" s="62">
        <v>354549.24446554203</v>
      </c>
      <c r="G352" s="12">
        <v>432181.97789271985</v>
      </c>
      <c r="H352" s="13">
        <f t="shared" si="21"/>
        <v>77632.733427177824</v>
      </c>
      <c r="I352" s="12">
        <v>542356.16666037554</v>
      </c>
      <c r="J352" s="13">
        <f t="shared" si="22"/>
        <v>187806.92219483352</v>
      </c>
      <c r="K352" s="12">
        <v>557546.54195727338</v>
      </c>
      <c r="L352" s="13">
        <f t="shared" si="23"/>
        <v>202997.29749173135</v>
      </c>
      <c r="M352" s="12">
        <v>604510.53305451036</v>
      </c>
      <c r="N352" s="13">
        <f t="shared" si="20"/>
        <v>249961.28858896834</v>
      </c>
    </row>
    <row r="353" spans="1:14" x14ac:dyDescent="0.25">
      <c r="A353" s="12" t="s">
        <v>336</v>
      </c>
      <c r="B353">
        <v>4046</v>
      </c>
      <c r="C353">
        <v>9264046</v>
      </c>
      <c r="D353" t="s">
        <v>337</v>
      </c>
      <c r="E353" s="28">
        <v>6912199.9467637623</v>
      </c>
      <c r="F353" s="62">
        <v>414595.92759030184</v>
      </c>
      <c r="G353" s="12">
        <v>497849.2089257859</v>
      </c>
      <c r="H353" s="13">
        <f t="shared" si="21"/>
        <v>83253.281335484062</v>
      </c>
      <c r="I353" s="12">
        <v>598405.16011617496</v>
      </c>
      <c r="J353" s="13">
        <f t="shared" si="22"/>
        <v>183809.23252587311</v>
      </c>
      <c r="K353" s="12">
        <v>631818.56768788339</v>
      </c>
      <c r="L353" s="13">
        <f t="shared" si="23"/>
        <v>217222.64009758155</v>
      </c>
      <c r="M353" s="12">
        <v>699555.00389969046</v>
      </c>
      <c r="N353" s="13">
        <f t="shared" si="20"/>
        <v>284959.07630938862</v>
      </c>
    </row>
    <row r="354" spans="1:14" x14ac:dyDescent="0.25">
      <c r="A354" s="12" t="s">
        <v>144</v>
      </c>
      <c r="B354">
        <v>4017</v>
      </c>
      <c r="C354">
        <v>9264017</v>
      </c>
      <c r="D354" t="s">
        <v>715</v>
      </c>
      <c r="E354" s="28">
        <v>4802276.3342468431</v>
      </c>
      <c r="F354" s="62">
        <v>451692.63161654281</v>
      </c>
      <c r="G354" s="12">
        <v>538622.71935197245</v>
      </c>
      <c r="H354" s="13">
        <f t="shared" si="21"/>
        <v>86930.087735429639</v>
      </c>
      <c r="I354" s="12">
        <v>516092.7968759241</v>
      </c>
      <c r="J354" s="13">
        <f t="shared" si="22"/>
        <v>64400.165259381291</v>
      </c>
      <c r="K354" s="12">
        <v>673493.97226683307</v>
      </c>
      <c r="L354" s="13">
        <f t="shared" si="23"/>
        <v>221801.34065029025</v>
      </c>
      <c r="M354" s="12">
        <v>736750.62460064841</v>
      </c>
      <c r="N354" s="13">
        <f t="shared" si="20"/>
        <v>285057.9929841056</v>
      </c>
    </row>
    <row r="355" spans="1:14" x14ac:dyDescent="0.25">
      <c r="A355" s="26">
        <v>2268</v>
      </c>
      <c r="B355" s="25" t="s">
        <v>808</v>
      </c>
      <c r="C355">
        <v>9260125</v>
      </c>
      <c r="D355" t="s">
        <v>807</v>
      </c>
      <c r="E355" s="28">
        <v>152864.460158862</v>
      </c>
      <c r="F355" s="62">
        <v>10886.181361887833</v>
      </c>
      <c r="G355" s="12">
        <v>13038.618821065698</v>
      </c>
      <c r="H355" s="13">
        <f t="shared" si="21"/>
        <v>2152.4374591778651</v>
      </c>
      <c r="I355" s="12">
        <v>7709.1770453883973</v>
      </c>
      <c r="J355" s="13">
        <f t="shared" si="22"/>
        <v>-3177.0043164994358</v>
      </c>
      <c r="K355" s="12">
        <v>16494.417538866062</v>
      </c>
      <c r="L355" s="13">
        <f t="shared" si="23"/>
        <v>5608.2361769782292</v>
      </c>
      <c r="M355" s="12">
        <v>9751.3636570729213</v>
      </c>
      <c r="N355" s="13">
        <f t="shared" si="20"/>
        <v>-1134.8177048149118</v>
      </c>
    </row>
    <row r="356" spans="1:14" x14ac:dyDescent="0.25">
      <c r="A356" s="12" t="s">
        <v>776</v>
      </c>
      <c r="B356">
        <v>6907</v>
      </c>
      <c r="C356">
        <v>9266907</v>
      </c>
      <c r="D356" t="s">
        <v>777</v>
      </c>
      <c r="E356" s="28">
        <v>8180123.8732227692</v>
      </c>
      <c r="F356" s="62">
        <v>666158.98908513144</v>
      </c>
      <c r="G356" s="12">
        <v>784332.01363713644</v>
      </c>
      <c r="H356" s="13">
        <f t="shared" si="21"/>
        <v>118173.02455200499</v>
      </c>
      <c r="I356" s="12">
        <v>789778.51373459271</v>
      </c>
      <c r="J356" s="13">
        <f t="shared" si="22"/>
        <v>123619.52464946127</v>
      </c>
      <c r="K356" s="12">
        <v>971391.62735294527</v>
      </c>
      <c r="L356" s="13">
        <f t="shared" si="23"/>
        <v>305232.63826781383</v>
      </c>
      <c r="M356" s="12">
        <v>1055439.6740168731</v>
      </c>
      <c r="N356" s="13">
        <f t="shared" si="20"/>
        <v>389280.68493174168</v>
      </c>
    </row>
    <row r="357" spans="1:14" x14ac:dyDescent="0.25">
      <c r="A357" s="12" t="s">
        <v>566</v>
      </c>
      <c r="B357">
        <v>5401</v>
      </c>
      <c r="C357">
        <v>9265401</v>
      </c>
      <c r="D357" t="s">
        <v>765</v>
      </c>
      <c r="E357" s="28">
        <v>4401442.8748681638</v>
      </c>
      <c r="F357" s="62">
        <v>376562.86441299529</v>
      </c>
      <c r="G357" s="12">
        <v>441136.56505547691</v>
      </c>
      <c r="H357" s="13">
        <f t="shared" si="21"/>
        <v>64573.700642481621</v>
      </c>
      <c r="I357" s="12">
        <v>474203.25876276655</v>
      </c>
      <c r="J357" s="13">
        <f t="shared" si="22"/>
        <v>97640.394349771261</v>
      </c>
      <c r="K357" s="12">
        <v>542672.92552314943</v>
      </c>
      <c r="L357" s="13">
        <f t="shared" si="23"/>
        <v>166110.06111015414</v>
      </c>
      <c r="M357" s="12">
        <v>578859.98442137777</v>
      </c>
      <c r="N357" s="13">
        <f t="shared" si="20"/>
        <v>202297.12000838248</v>
      </c>
    </row>
    <row r="358" spans="1:14" x14ac:dyDescent="0.25">
      <c r="A358" s="12" t="s">
        <v>569</v>
      </c>
      <c r="B358">
        <v>4089</v>
      </c>
      <c r="C358">
        <v>9264089</v>
      </c>
      <c r="D358" t="s">
        <v>760</v>
      </c>
      <c r="E358" s="28">
        <v>5011367.7828077609</v>
      </c>
      <c r="F358" s="62">
        <v>319328.52882555802</v>
      </c>
      <c r="G358" s="12">
        <v>382576.58765366342</v>
      </c>
      <c r="H358" s="13">
        <f t="shared" si="21"/>
        <v>63248.058828105393</v>
      </c>
      <c r="I358" s="12">
        <v>451824.95968051563</v>
      </c>
      <c r="J358" s="13">
        <f t="shared" si="22"/>
        <v>132496.43085495761</v>
      </c>
      <c r="K358" s="12">
        <v>483832.27336671844</v>
      </c>
      <c r="L358" s="13">
        <f t="shared" si="23"/>
        <v>164503.74454116041</v>
      </c>
      <c r="M358" s="12">
        <v>527863.38083469262</v>
      </c>
      <c r="N358" s="13">
        <f t="shared" si="20"/>
        <v>208534.8520091346</v>
      </c>
    </row>
    <row r="359" spans="1:14" x14ac:dyDescent="0.25">
      <c r="A359" s="12" t="s">
        <v>165</v>
      </c>
      <c r="B359">
        <v>4029</v>
      </c>
      <c r="C359">
        <v>9264029</v>
      </c>
      <c r="D359" t="s">
        <v>731</v>
      </c>
      <c r="E359" s="28">
        <v>7608084.4452466834</v>
      </c>
      <c r="F359" s="62">
        <v>599420.35107517976</v>
      </c>
      <c r="G359" s="12">
        <v>693826.88329885504</v>
      </c>
      <c r="H359" s="13">
        <f t="shared" si="21"/>
        <v>94406.532223675284</v>
      </c>
      <c r="I359" s="12">
        <v>719314.00769570214</v>
      </c>
      <c r="J359" s="13">
        <f t="shared" si="22"/>
        <v>119893.65662052238</v>
      </c>
      <c r="K359" s="12">
        <v>842818.95525596547</v>
      </c>
      <c r="L359" s="13">
        <f t="shared" si="23"/>
        <v>243398.60418078571</v>
      </c>
      <c r="M359" s="12">
        <v>912167.304279492</v>
      </c>
      <c r="N359" s="13">
        <f t="shared" si="20"/>
        <v>312746.95320431225</v>
      </c>
    </row>
    <row r="360" spans="1:14" x14ac:dyDescent="0.25">
      <c r="A360" s="12" t="s">
        <v>758</v>
      </c>
      <c r="B360">
        <v>4085</v>
      </c>
      <c r="C360">
        <v>9264085</v>
      </c>
      <c r="D360" t="s">
        <v>759</v>
      </c>
      <c r="E360" s="28">
        <v>7150041.0296361316</v>
      </c>
      <c r="F360" s="62">
        <v>403561.25441930909</v>
      </c>
      <c r="G360" s="12">
        <v>484014.65178549342</v>
      </c>
      <c r="H360" s="13">
        <f t="shared" si="21"/>
        <v>80453.397366184334</v>
      </c>
      <c r="I360" s="12">
        <v>577985.09912577854</v>
      </c>
      <c r="J360" s="13">
        <f t="shared" si="22"/>
        <v>174423.84470646945</v>
      </c>
      <c r="K360" s="12">
        <v>613626.58624664217</v>
      </c>
      <c r="L360" s="13">
        <f t="shared" si="23"/>
        <v>210065.33182733308</v>
      </c>
      <c r="M360" s="12">
        <v>683122.23055303469</v>
      </c>
      <c r="N360" s="13">
        <f t="shared" si="20"/>
        <v>279560.97613372561</v>
      </c>
    </row>
    <row r="361" spans="1:14" x14ac:dyDescent="0.25">
      <c r="A361" s="12" t="s">
        <v>696</v>
      </c>
      <c r="B361">
        <v>4002</v>
      </c>
      <c r="C361">
        <v>9264002</v>
      </c>
      <c r="D361" t="s">
        <v>697</v>
      </c>
      <c r="E361" s="28">
        <v>5492124.4906705394</v>
      </c>
      <c r="F361" s="62">
        <v>348376.9646246708</v>
      </c>
      <c r="G361" s="12">
        <v>418412.00710591156</v>
      </c>
      <c r="H361" s="13">
        <f t="shared" si="21"/>
        <v>70035.042481240758</v>
      </c>
      <c r="I361" s="12">
        <v>497411.44272093376</v>
      </c>
      <c r="J361" s="13">
        <f t="shared" si="22"/>
        <v>149034.47809626296</v>
      </c>
      <c r="K361" s="12">
        <v>530720.50559231825</v>
      </c>
      <c r="L361" s="13">
        <f t="shared" si="23"/>
        <v>182343.54096764745</v>
      </c>
      <c r="M361" s="12">
        <v>579665.89843707904</v>
      </c>
      <c r="N361" s="13">
        <f t="shared" si="20"/>
        <v>231288.93381240824</v>
      </c>
    </row>
    <row r="362" spans="1:14" x14ac:dyDescent="0.25">
      <c r="A362" s="12" t="s">
        <v>578</v>
      </c>
      <c r="B362">
        <v>4003</v>
      </c>
      <c r="C362">
        <v>9264003</v>
      </c>
      <c r="D362" t="s">
        <v>698</v>
      </c>
      <c r="E362" s="28">
        <v>4281000.0977363251</v>
      </c>
      <c r="F362" s="62">
        <v>322478.90235716023</v>
      </c>
      <c r="G362" s="12">
        <v>385930.59428625175</v>
      </c>
      <c r="H362" s="13">
        <f t="shared" si="21"/>
        <v>63451.691929091525</v>
      </c>
      <c r="I362" s="12">
        <v>456293.1630636584</v>
      </c>
      <c r="J362" s="13">
        <f t="shared" si="22"/>
        <v>133814.26070649817</v>
      </c>
      <c r="K362" s="12">
        <v>488370.31373625755</v>
      </c>
      <c r="L362" s="13">
        <f t="shared" si="23"/>
        <v>165891.41137909732</v>
      </c>
      <c r="M362" s="12">
        <v>524791.40333649318</v>
      </c>
      <c r="N362" s="13">
        <f t="shared" si="20"/>
        <v>202312.50097933295</v>
      </c>
    </row>
    <row r="363" spans="1:14" x14ac:dyDescent="0.25">
      <c r="A363" s="12" t="s">
        <v>740</v>
      </c>
      <c r="B363">
        <v>4044</v>
      </c>
      <c r="C363">
        <v>9264044</v>
      </c>
      <c r="D363" t="s">
        <v>741</v>
      </c>
      <c r="E363" s="28">
        <v>4818174.9686087603</v>
      </c>
      <c r="F363" s="62">
        <v>258015.84680028498</v>
      </c>
      <c r="G363" s="12">
        <v>314683.58842678589</v>
      </c>
      <c r="H363" s="13">
        <f t="shared" si="21"/>
        <v>56667.741626500909</v>
      </c>
      <c r="I363" s="12">
        <v>383805.20791171869</v>
      </c>
      <c r="J363" s="13">
        <f t="shared" si="22"/>
        <v>125789.36111143371</v>
      </c>
      <c r="K363" s="12">
        <v>405812.11828456551</v>
      </c>
      <c r="L363" s="13">
        <f t="shared" si="23"/>
        <v>147796.27148428053</v>
      </c>
      <c r="M363" s="12">
        <v>450226.58818224876</v>
      </c>
      <c r="N363" s="13">
        <f t="shared" si="20"/>
        <v>192210.74138196377</v>
      </c>
    </row>
    <row r="364" spans="1:14" x14ac:dyDescent="0.25">
      <c r="A364" s="12" t="s">
        <v>707</v>
      </c>
      <c r="B364">
        <v>4011</v>
      </c>
      <c r="C364">
        <v>9264011</v>
      </c>
      <c r="D364" t="s">
        <v>708</v>
      </c>
      <c r="E364" s="28">
        <v>5775572.2890209081</v>
      </c>
      <c r="F364" s="62">
        <v>558407.93804726854</v>
      </c>
      <c r="G364" s="12">
        <v>668237.53358000482</v>
      </c>
      <c r="H364" s="13">
        <f t="shared" si="21"/>
        <v>109829.59553273628</v>
      </c>
      <c r="I364" s="12">
        <v>628872.8643850201</v>
      </c>
      <c r="J364" s="13">
        <f t="shared" si="22"/>
        <v>70464.92633775156</v>
      </c>
      <c r="K364" s="12">
        <v>831277.58521796693</v>
      </c>
      <c r="L364" s="13">
        <f t="shared" si="23"/>
        <v>272869.64717069839</v>
      </c>
      <c r="M364" s="12">
        <v>894392.8681632895</v>
      </c>
      <c r="N364" s="13">
        <f t="shared" si="20"/>
        <v>335984.93011602096</v>
      </c>
    </row>
    <row r="365" spans="1:14" x14ac:dyDescent="0.25">
      <c r="A365" s="12" t="s">
        <v>770</v>
      </c>
      <c r="B365">
        <v>5407</v>
      </c>
      <c r="C365">
        <v>9265407</v>
      </c>
      <c r="D365" t="s">
        <v>771</v>
      </c>
      <c r="E365" s="28">
        <v>7713791.1639590422</v>
      </c>
      <c r="F365" s="62">
        <v>671491.97770987602</v>
      </c>
      <c r="G365" s="12">
        <v>811642.94366409548</v>
      </c>
      <c r="H365" s="13">
        <f t="shared" si="21"/>
        <v>140150.96595421946</v>
      </c>
      <c r="I365" s="12">
        <v>801223.92225150904</v>
      </c>
      <c r="J365" s="13">
        <f t="shared" si="22"/>
        <v>129731.94454163301</v>
      </c>
      <c r="K365" s="12">
        <v>1023522.2705922646</v>
      </c>
      <c r="L365" s="13">
        <f t="shared" si="23"/>
        <v>352030.29288238857</v>
      </c>
      <c r="M365" s="12">
        <v>1110408.9260155791</v>
      </c>
      <c r="N365" s="13">
        <f t="shared" si="20"/>
        <v>438916.94830570312</v>
      </c>
    </row>
    <row r="366" spans="1:14" x14ac:dyDescent="0.25">
      <c r="A366" s="12" t="s">
        <v>723</v>
      </c>
      <c r="B366">
        <v>4025</v>
      </c>
      <c r="C366">
        <v>9264025</v>
      </c>
      <c r="D366" t="s">
        <v>724</v>
      </c>
      <c r="E366" s="28">
        <v>6983218.4119719537</v>
      </c>
      <c r="F366" s="62">
        <v>737390.15317083988</v>
      </c>
      <c r="G366" s="12">
        <v>885753.12430534617</v>
      </c>
      <c r="H366" s="13">
        <f t="shared" si="21"/>
        <v>148362.97113450628</v>
      </c>
      <c r="I366" s="12">
        <v>793315.23939214018</v>
      </c>
      <c r="J366" s="13">
        <f t="shared" si="22"/>
        <v>55925.086221300298</v>
      </c>
      <c r="K366" s="12">
        <v>1111423.4323482804</v>
      </c>
      <c r="L366" s="13">
        <f t="shared" si="23"/>
        <v>374033.27917744056</v>
      </c>
      <c r="M366" s="12">
        <v>1239913.6547647577</v>
      </c>
      <c r="N366" s="13">
        <f t="shared" si="20"/>
        <v>502523.50159391784</v>
      </c>
    </row>
    <row r="367" spans="1:14" x14ac:dyDescent="0.25">
      <c r="A367" s="12" t="s">
        <v>778</v>
      </c>
      <c r="B367">
        <v>6908</v>
      </c>
      <c r="C367">
        <v>9266908</v>
      </c>
      <c r="D367" t="s">
        <v>779</v>
      </c>
      <c r="E367" s="28">
        <v>6207425.6460461356</v>
      </c>
      <c r="F367" s="62">
        <v>577117.67600227369</v>
      </c>
      <c r="G367" s="12">
        <v>691790.4586101739</v>
      </c>
      <c r="H367" s="13">
        <f t="shared" si="21"/>
        <v>114672.78260790021</v>
      </c>
      <c r="I367" s="12">
        <v>642364.91215424158</v>
      </c>
      <c r="J367" s="13">
        <f t="shared" si="22"/>
        <v>65247.236151967896</v>
      </c>
      <c r="K367" s="12">
        <v>860882.24487025943</v>
      </c>
      <c r="L367" s="13">
        <f t="shared" si="23"/>
        <v>283764.56886798574</v>
      </c>
      <c r="M367" s="12">
        <v>916452.7992836081</v>
      </c>
      <c r="N367" s="13">
        <f t="shared" si="20"/>
        <v>339335.12328133441</v>
      </c>
    </row>
    <row r="368" spans="1:14" x14ac:dyDescent="0.25">
      <c r="A368" s="12" t="s">
        <v>699</v>
      </c>
      <c r="B368">
        <v>4005</v>
      </c>
      <c r="C368">
        <v>9264005</v>
      </c>
      <c r="D368" t="s">
        <v>700</v>
      </c>
      <c r="E368" s="28">
        <v>7951630.4635175187</v>
      </c>
      <c r="F368" s="62">
        <v>587205.91179837903</v>
      </c>
      <c r="G368" s="12">
        <v>710544.31122796598</v>
      </c>
      <c r="H368" s="13">
        <f t="shared" si="21"/>
        <v>123338.39942958695</v>
      </c>
      <c r="I368" s="12">
        <v>749572.36049925396</v>
      </c>
      <c r="J368" s="13">
        <f t="shared" si="22"/>
        <v>162366.44870087493</v>
      </c>
      <c r="K368" s="12">
        <v>901009.70690438594</v>
      </c>
      <c r="L368" s="13">
        <f t="shared" si="23"/>
        <v>313803.7951060069</v>
      </c>
      <c r="M368" s="12">
        <v>992364.32239638665</v>
      </c>
      <c r="N368" s="13">
        <f t="shared" si="20"/>
        <v>405158.41059800761</v>
      </c>
    </row>
    <row r="369" spans="1:15" x14ac:dyDescent="0.25">
      <c r="A369" s="12" t="s">
        <v>705</v>
      </c>
      <c r="B369">
        <v>4009</v>
      </c>
      <c r="C369">
        <v>9264009</v>
      </c>
      <c r="D369" t="s">
        <v>706</v>
      </c>
      <c r="E369" s="28">
        <v>7191695.7172212927</v>
      </c>
      <c r="F369" s="62">
        <v>469306.46279203298</v>
      </c>
      <c r="G369" s="12">
        <v>560556.20340986515</v>
      </c>
      <c r="H369" s="13">
        <f t="shared" si="21"/>
        <v>91249.740617832169</v>
      </c>
      <c r="I369" s="12">
        <v>637060.79703162168</v>
      </c>
      <c r="J369" s="13">
        <f t="shared" si="22"/>
        <v>167754.3342395887</v>
      </c>
      <c r="K369" s="12">
        <v>706664.71543185262</v>
      </c>
      <c r="L369" s="13">
        <f t="shared" si="23"/>
        <v>237358.25263981964</v>
      </c>
      <c r="M369" s="12">
        <v>780725.44595734065</v>
      </c>
      <c r="N369" s="13">
        <f t="shared" si="20"/>
        <v>311418.98316530767</v>
      </c>
    </row>
    <row r="370" spans="1:15" x14ac:dyDescent="0.25">
      <c r="A370" s="12" t="s">
        <v>597</v>
      </c>
      <c r="B370">
        <v>4037</v>
      </c>
      <c r="C370">
        <v>9264037</v>
      </c>
      <c r="D370" t="s">
        <v>737</v>
      </c>
      <c r="E370" s="28">
        <v>4647700.7169629019</v>
      </c>
      <c r="F370" s="62">
        <v>271505.82543943636</v>
      </c>
      <c r="G370" s="12">
        <v>322177.99746918428</v>
      </c>
      <c r="H370" s="13">
        <f t="shared" si="21"/>
        <v>50672.172029747919</v>
      </c>
      <c r="I370" s="12">
        <v>367831.76081119431</v>
      </c>
      <c r="J370" s="13">
        <f t="shared" si="22"/>
        <v>96325.935371757951</v>
      </c>
      <c r="K370" s="12">
        <v>403988.11316565837</v>
      </c>
      <c r="L370" s="13">
        <f t="shared" si="23"/>
        <v>132482.28772622201</v>
      </c>
      <c r="M370" s="12">
        <v>444114.64570351678</v>
      </c>
      <c r="N370" s="13">
        <f t="shared" si="20"/>
        <v>172608.82026408042</v>
      </c>
    </row>
    <row r="371" spans="1:15" x14ac:dyDescent="0.25">
      <c r="A371" s="12" t="s">
        <v>725</v>
      </c>
      <c r="B371">
        <v>4026</v>
      </c>
      <c r="C371">
        <v>9264026</v>
      </c>
      <c r="D371" t="s">
        <v>726</v>
      </c>
      <c r="E371" s="28">
        <v>3726603.9521926246</v>
      </c>
      <c r="F371" s="62">
        <v>254456.48798023391</v>
      </c>
      <c r="G371" s="12">
        <v>303244.52182131336</v>
      </c>
      <c r="H371" s="13">
        <f t="shared" si="21"/>
        <v>48788.03384107945</v>
      </c>
      <c r="I371" s="12">
        <v>331925.28494982689</v>
      </c>
      <c r="J371" s="13">
        <f t="shared" si="22"/>
        <v>77468.796969592979</v>
      </c>
      <c r="K371" s="12">
        <v>381616.21612076194</v>
      </c>
      <c r="L371" s="13">
        <f t="shared" si="23"/>
        <v>127159.72814052802</v>
      </c>
      <c r="M371" s="12">
        <v>411439.85494977381</v>
      </c>
      <c r="N371" s="13">
        <f t="shared" si="20"/>
        <v>156983.3669695399</v>
      </c>
    </row>
    <row r="372" spans="1:15" x14ac:dyDescent="0.25">
      <c r="A372" s="12" t="s">
        <v>752</v>
      </c>
      <c r="B372">
        <v>4081</v>
      </c>
      <c r="C372">
        <v>9264081</v>
      </c>
      <c r="D372" t="s">
        <v>753</v>
      </c>
      <c r="E372" s="28">
        <v>8821233.5713239834</v>
      </c>
      <c r="F372" s="62">
        <v>652712.96024451766</v>
      </c>
      <c r="G372" s="12">
        <v>766345.04054231348</v>
      </c>
      <c r="H372" s="13">
        <f t="shared" si="21"/>
        <v>113632.08029779582</v>
      </c>
      <c r="I372" s="12">
        <v>811723.8616398531</v>
      </c>
      <c r="J372" s="13">
        <f t="shared" si="22"/>
        <v>159010.90139533544</v>
      </c>
      <c r="K372" s="12">
        <v>946280.38050865312</v>
      </c>
      <c r="L372" s="13">
        <f t="shared" si="23"/>
        <v>293567.42026413546</v>
      </c>
      <c r="M372" s="12">
        <v>1032859.6450932376</v>
      </c>
      <c r="N372" s="13">
        <f t="shared" si="20"/>
        <v>380146.68484871997</v>
      </c>
    </row>
    <row r="373" spans="1:15" x14ac:dyDescent="0.25">
      <c r="A373" s="12" t="s">
        <v>780</v>
      </c>
      <c r="B373">
        <v>6909</v>
      </c>
      <c r="C373">
        <v>9266909</v>
      </c>
      <c r="D373" t="s">
        <v>781</v>
      </c>
      <c r="E373" s="28">
        <v>6359304.7988054818</v>
      </c>
      <c r="F373" s="62">
        <v>537595.48983422737</v>
      </c>
      <c r="G373" s="12">
        <v>640370.81997246656</v>
      </c>
      <c r="H373" s="13">
        <f t="shared" si="21"/>
        <v>102775.33013823919</v>
      </c>
      <c r="I373" s="12">
        <v>622490.76246878644</v>
      </c>
      <c r="J373" s="13">
        <f t="shared" si="22"/>
        <v>84895.272634559078</v>
      </c>
      <c r="K373" s="12">
        <v>798729.82448286854</v>
      </c>
      <c r="L373" s="13">
        <f t="shared" si="23"/>
        <v>261134.33464864118</v>
      </c>
      <c r="M373" s="12">
        <v>854847.33677642001</v>
      </c>
      <c r="N373" s="13">
        <f t="shared" si="20"/>
        <v>317251.84694219264</v>
      </c>
    </row>
    <row r="374" spans="1:15" x14ac:dyDescent="0.25">
      <c r="A374" s="12" t="s">
        <v>198</v>
      </c>
      <c r="B374">
        <v>4033</v>
      </c>
      <c r="C374">
        <v>9264033</v>
      </c>
      <c r="D374" t="s">
        <v>736</v>
      </c>
      <c r="E374" s="28">
        <v>6587370.7040799307</v>
      </c>
      <c r="F374" s="62">
        <v>557115.1301820986</v>
      </c>
      <c r="G374" s="12">
        <v>663968.64173288539</v>
      </c>
      <c r="H374" s="13">
        <f t="shared" si="21"/>
        <v>106853.51155078679</v>
      </c>
      <c r="I374" s="12">
        <v>659159.94867123722</v>
      </c>
      <c r="J374" s="13">
        <f t="shared" si="22"/>
        <v>102044.81848913862</v>
      </c>
      <c r="K374" s="12">
        <v>831418.5471216084</v>
      </c>
      <c r="L374" s="13">
        <f t="shared" si="23"/>
        <v>274303.4169395098</v>
      </c>
      <c r="M374" s="12">
        <v>892689.75412857509</v>
      </c>
      <c r="N374" s="13">
        <f t="shared" si="20"/>
        <v>335574.62394647649</v>
      </c>
    </row>
    <row r="375" spans="1:15" x14ac:dyDescent="0.25">
      <c r="A375" s="12" t="s">
        <v>613</v>
      </c>
      <c r="B375">
        <v>4053</v>
      </c>
      <c r="C375">
        <v>9264053</v>
      </c>
      <c r="D375" t="s">
        <v>786</v>
      </c>
      <c r="E375" s="28">
        <v>4552700.7511645304</v>
      </c>
      <c r="F375" s="62">
        <v>282403.58039761597</v>
      </c>
      <c r="G375" s="12">
        <v>342521.55282270483</v>
      </c>
      <c r="H375" s="13">
        <f t="shared" si="21"/>
        <v>60117.972425088868</v>
      </c>
      <c r="I375" s="12">
        <v>410502.62000945344</v>
      </c>
      <c r="J375" s="13">
        <f t="shared" si="22"/>
        <v>128099.03961183748</v>
      </c>
      <c r="K375" s="12">
        <v>439239.26134870778</v>
      </c>
      <c r="L375" s="13">
        <f t="shared" si="23"/>
        <v>156835.68095109181</v>
      </c>
      <c r="M375" s="12">
        <v>472689.2319745511</v>
      </c>
      <c r="N375" s="13">
        <f t="shared" si="20"/>
        <v>190285.65157693514</v>
      </c>
    </row>
    <row r="376" spans="1:15" x14ac:dyDescent="0.25">
      <c r="A376" s="12" t="s">
        <v>701</v>
      </c>
      <c r="B376">
        <v>4006</v>
      </c>
      <c r="C376">
        <v>9264006</v>
      </c>
      <c r="D376" t="s">
        <v>702</v>
      </c>
      <c r="E376" s="28">
        <v>4261698.0962118786</v>
      </c>
      <c r="F376" s="62">
        <v>280707.4250590725</v>
      </c>
      <c r="G376" s="12">
        <v>337660.34454076464</v>
      </c>
      <c r="H376" s="13">
        <f t="shared" si="21"/>
        <v>56952.919481692137</v>
      </c>
      <c r="I376" s="12">
        <v>398302.96932644467</v>
      </c>
      <c r="J376" s="13">
        <f t="shared" si="22"/>
        <v>117595.54426737217</v>
      </c>
      <c r="K376" s="12">
        <v>428963.06163050729</v>
      </c>
      <c r="L376" s="13">
        <f t="shared" si="23"/>
        <v>148255.63657143479</v>
      </c>
      <c r="M376" s="12">
        <v>467220.94379742414</v>
      </c>
      <c r="N376" s="13">
        <f t="shared" si="20"/>
        <v>186513.51873835165</v>
      </c>
    </row>
    <row r="377" spans="1:15" x14ac:dyDescent="0.25">
      <c r="A377" s="12" t="s">
        <v>727</v>
      </c>
      <c r="B377">
        <v>4027</v>
      </c>
      <c r="C377">
        <v>9264027</v>
      </c>
      <c r="D377" t="s">
        <v>728</v>
      </c>
      <c r="E377" s="28">
        <v>4252115.1171940016</v>
      </c>
      <c r="F377" s="62">
        <v>250330.70113372445</v>
      </c>
      <c r="G377" s="12">
        <v>306625.70716027881</v>
      </c>
      <c r="H377" s="13">
        <f t="shared" si="21"/>
        <v>56295.006026554358</v>
      </c>
      <c r="I377" s="12">
        <v>392046.82192618662</v>
      </c>
      <c r="J377" s="13">
        <f t="shared" si="22"/>
        <v>141716.12079246217</v>
      </c>
      <c r="K377" s="12">
        <v>398124.277605629</v>
      </c>
      <c r="L377" s="13">
        <f t="shared" si="23"/>
        <v>147793.57647190455</v>
      </c>
      <c r="M377" s="12">
        <v>435524.89883294993</v>
      </c>
      <c r="N377" s="13">
        <f t="shared" si="20"/>
        <v>185194.19769922548</v>
      </c>
    </row>
    <row r="378" spans="1:15" x14ac:dyDescent="0.25">
      <c r="A378" s="12" t="s">
        <v>732</v>
      </c>
      <c r="B378">
        <v>4030</v>
      </c>
      <c r="C378">
        <v>9264030</v>
      </c>
      <c r="D378" t="s">
        <v>733</v>
      </c>
      <c r="E378" s="28">
        <v>4867343.4547206769</v>
      </c>
      <c r="F378" s="62">
        <v>339365.36575802689</v>
      </c>
      <c r="G378" s="12">
        <v>408752.40845749719</v>
      </c>
      <c r="H378" s="13">
        <f t="shared" si="21"/>
        <v>69387.042699470301</v>
      </c>
      <c r="I378" s="12">
        <v>483876.94815873512</v>
      </c>
      <c r="J378" s="13">
        <f t="shared" si="22"/>
        <v>144511.58240070823</v>
      </c>
      <c r="K378" s="12">
        <v>519678.20969078812</v>
      </c>
      <c r="L378" s="13">
        <f t="shared" si="23"/>
        <v>180312.84393276123</v>
      </c>
      <c r="M378" s="12">
        <v>563857.91602341423</v>
      </c>
      <c r="N378" s="13">
        <f t="shared" si="20"/>
        <v>224492.55026538734</v>
      </c>
    </row>
    <row r="379" spans="1:15" x14ac:dyDescent="0.25">
      <c r="A379" s="63" t="s">
        <v>787</v>
      </c>
      <c r="B379" s="64">
        <v>6911</v>
      </c>
      <c r="C379" s="64">
        <v>9266911</v>
      </c>
      <c r="D379" s="64" t="s">
        <v>788</v>
      </c>
      <c r="E379" s="65">
        <v>4762526.1242317781</v>
      </c>
      <c r="F379" s="66">
        <v>315132.14323155553</v>
      </c>
      <c r="G379" s="63">
        <v>380557.86867235164</v>
      </c>
      <c r="H379" s="67">
        <f t="shared" si="21"/>
        <v>65425.725440796115</v>
      </c>
      <c r="I379" s="12">
        <v>456782.79542558989</v>
      </c>
      <c r="J379" s="67">
        <f t="shared" si="22"/>
        <v>141650.65219403437</v>
      </c>
      <c r="K379" s="63">
        <v>486115.32122146833</v>
      </c>
      <c r="L379" s="13">
        <f t="shared" si="23"/>
        <v>170983.1779899128</v>
      </c>
      <c r="M379" s="12">
        <v>523754.62108286173</v>
      </c>
      <c r="N379" s="67">
        <f t="shared" si="20"/>
        <v>208622.4778513062</v>
      </c>
      <c r="O379" t="s">
        <v>851</v>
      </c>
    </row>
    <row r="380" spans="1:15" x14ac:dyDescent="0.25">
      <c r="A380" s="12" t="s">
        <v>703</v>
      </c>
      <c r="B380">
        <v>4008</v>
      </c>
      <c r="C380">
        <v>9264008</v>
      </c>
      <c r="D380" t="s">
        <v>704</v>
      </c>
      <c r="E380" s="28">
        <v>3989416.3557621492</v>
      </c>
      <c r="F380" s="62">
        <v>291943.01836627629</v>
      </c>
      <c r="G380" s="12">
        <v>342433.86886965373</v>
      </c>
      <c r="H380" s="13">
        <f t="shared" si="21"/>
        <v>50490.850503377442</v>
      </c>
      <c r="I380" s="12">
        <v>371920.93780826725</v>
      </c>
      <c r="J380" s="13">
        <f t="shared" si="22"/>
        <v>79977.919441990962</v>
      </c>
      <c r="K380" s="12">
        <v>423219.98705028673</v>
      </c>
      <c r="L380" s="13">
        <f t="shared" si="23"/>
        <v>131276.96868401044</v>
      </c>
      <c r="M380" s="12">
        <v>453400.1905914513</v>
      </c>
      <c r="N380" s="13">
        <f t="shared" si="20"/>
        <v>161457.17222517502</v>
      </c>
    </row>
    <row r="381" spans="1:15" x14ac:dyDescent="0.25">
      <c r="A381" s="12" t="s">
        <v>718</v>
      </c>
      <c r="B381">
        <v>4020</v>
      </c>
      <c r="C381">
        <v>9264020</v>
      </c>
      <c r="D381" t="s">
        <v>719</v>
      </c>
      <c r="E381" s="28">
        <v>5662945.1093968125</v>
      </c>
      <c r="F381" s="62">
        <v>561926.78672852775</v>
      </c>
      <c r="G381" s="12">
        <v>668371.96125589043</v>
      </c>
      <c r="H381" s="13">
        <f t="shared" si="21"/>
        <v>106445.17452736269</v>
      </c>
      <c r="I381" s="12">
        <v>622873.46990267094</v>
      </c>
      <c r="J381" s="13">
        <f t="shared" si="22"/>
        <v>60946.683174143196</v>
      </c>
      <c r="K381" s="12">
        <v>830109.34662056016</v>
      </c>
      <c r="L381" s="13">
        <f t="shared" si="23"/>
        <v>268182.55989203241</v>
      </c>
      <c r="M381" s="12">
        <v>876735.48641564255</v>
      </c>
      <c r="N381" s="13">
        <f t="shared" si="20"/>
        <v>314808.6996871148</v>
      </c>
    </row>
    <row r="382" spans="1:15" x14ac:dyDescent="0.25">
      <c r="A382" s="12" t="s">
        <v>774</v>
      </c>
      <c r="B382">
        <v>6906</v>
      </c>
      <c r="C382">
        <v>9266906</v>
      </c>
      <c r="D382" t="s">
        <v>775</v>
      </c>
      <c r="E382" s="28">
        <v>5309785.913510236</v>
      </c>
      <c r="F382" s="62">
        <v>569051.3643428752</v>
      </c>
      <c r="G382" s="12">
        <v>681214.19930633239</v>
      </c>
      <c r="H382" s="13">
        <f t="shared" si="21"/>
        <v>112162.83496345719</v>
      </c>
      <c r="I382" s="12">
        <v>619906.2537968664</v>
      </c>
      <c r="J382" s="13">
        <f t="shared" si="22"/>
        <v>50854.8894539912</v>
      </c>
      <c r="K382" s="12">
        <v>859452.98115921905</v>
      </c>
      <c r="L382" s="13">
        <f t="shared" si="23"/>
        <v>290401.61681634386</v>
      </c>
      <c r="M382" s="12">
        <v>920617.07823973522</v>
      </c>
      <c r="N382" s="13">
        <f t="shared" si="20"/>
        <v>351565.71389686002</v>
      </c>
    </row>
    <row r="383" spans="1:15" x14ac:dyDescent="0.25">
      <c r="A383" s="12" t="s">
        <v>750</v>
      </c>
      <c r="B383">
        <v>4065</v>
      </c>
      <c r="C383">
        <v>9264065</v>
      </c>
      <c r="D383" t="s">
        <v>751</v>
      </c>
      <c r="E383" s="28">
        <v>8708914.0493465811</v>
      </c>
      <c r="F383" s="62">
        <v>730367.00428082922</v>
      </c>
      <c r="G383" s="12">
        <v>866713.17562390084</v>
      </c>
      <c r="H383" s="13">
        <f t="shared" si="21"/>
        <v>136346.17134307162</v>
      </c>
      <c r="I383" s="12">
        <v>837766.18257508497</v>
      </c>
      <c r="J383" s="13">
        <f t="shared" si="22"/>
        <v>107399.17829425575</v>
      </c>
      <c r="K383" s="12">
        <v>1069033.0908328849</v>
      </c>
      <c r="L383" s="13">
        <f t="shared" si="23"/>
        <v>338666.08655205567</v>
      </c>
      <c r="M383" s="12">
        <v>1151583.9920647598</v>
      </c>
      <c r="N383" s="13">
        <f t="shared" si="20"/>
        <v>421216.98778393061</v>
      </c>
    </row>
    <row r="384" spans="1:15" x14ac:dyDescent="0.25">
      <c r="A384" s="12" t="s">
        <v>772</v>
      </c>
      <c r="B384">
        <v>6905</v>
      </c>
      <c r="C384">
        <v>9266905</v>
      </c>
      <c r="D384" t="s">
        <v>773</v>
      </c>
      <c r="E384" s="28">
        <v>3674295.7613014113</v>
      </c>
      <c r="F384" s="62">
        <v>370553.04465476656</v>
      </c>
      <c r="G384" s="12">
        <v>435667.08777149505</v>
      </c>
      <c r="H384" s="13">
        <f t="shared" si="21"/>
        <v>65114.043116728484</v>
      </c>
      <c r="I384" s="12">
        <v>402048.79950701492</v>
      </c>
      <c r="J384" s="13">
        <f t="shared" si="22"/>
        <v>31495.754852248356</v>
      </c>
      <c r="K384" s="12">
        <v>536284.57740888314</v>
      </c>
      <c r="L384" s="13">
        <f t="shared" si="23"/>
        <v>165731.53275411658</v>
      </c>
      <c r="M384" s="12">
        <v>561857.11768397992</v>
      </c>
      <c r="N384" s="13">
        <f t="shared" si="20"/>
        <v>191304.07302921335</v>
      </c>
    </row>
    <row r="385" spans="1:14" x14ac:dyDescent="0.25">
      <c r="A385" s="12" t="s">
        <v>720</v>
      </c>
      <c r="B385">
        <v>4022</v>
      </c>
      <c r="C385">
        <v>9264022</v>
      </c>
      <c r="D385" t="s">
        <v>804</v>
      </c>
      <c r="E385" s="28">
        <v>3109555.8084792807</v>
      </c>
      <c r="F385" s="62">
        <v>311253.51077318855</v>
      </c>
      <c r="G385" s="12">
        <v>370460.17983945558</v>
      </c>
      <c r="H385" s="13">
        <f t="shared" si="21"/>
        <v>59206.66906626703</v>
      </c>
      <c r="I385" s="12">
        <v>369581.84164265188</v>
      </c>
      <c r="J385" s="13">
        <f t="shared" si="22"/>
        <v>58328.330869463331</v>
      </c>
      <c r="K385" s="12">
        <v>462872.15293525759</v>
      </c>
      <c r="L385" s="13">
        <f t="shared" si="23"/>
        <v>151618.64216206904</v>
      </c>
      <c r="M385" s="12">
        <v>485305.85420908674</v>
      </c>
      <c r="N385" s="13">
        <f t="shared" si="20"/>
        <v>174052.34343589819</v>
      </c>
    </row>
    <row r="386" spans="1:14" x14ac:dyDescent="0.25">
      <c r="A386" s="12" t="s">
        <v>761</v>
      </c>
      <c r="B386">
        <v>4605</v>
      </c>
      <c r="C386">
        <v>9264605</v>
      </c>
      <c r="D386" t="s">
        <v>762</v>
      </c>
      <c r="E386" s="28">
        <v>6553439.8339438634</v>
      </c>
      <c r="F386" s="62">
        <v>471190.4196144804</v>
      </c>
      <c r="G386" s="12">
        <v>556833.83831584</v>
      </c>
      <c r="H386" s="13">
        <f t="shared" si="21"/>
        <v>85643.418701359595</v>
      </c>
      <c r="I386" s="12">
        <v>530787.92401337565</v>
      </c>
      <c r="J386" s="13">
        <f t="shared" si="22"/>
        <v>59597.504398895253</v>
      </c>
      <c r="K386" s="12">
        <v>688341.73607269092</v>
      </c>
      <c r="L386" s="13">
        <f t="shared" si="23"/>
        <v>217151.31645821052</v>
      </c>
      <c r="M386" s="12">
        <v>756207.53615813842</v>
      </c>
      <c r="N386" s="13">
        <f t="shared" si="20"/>
        <v>285017.11654365802</v>
      </c>
    </row>
    <row r="387" spans="1:14" x14ac:dyDescent="0.25">
      <c r="A387" s="12" t="s">
        <v>744</v>
      </c>
      <c r="B387">
        <v>4054</v>
      </c>
      <c r="C387">
        <v>9264054</v>
      </c>
      <c r="D387" t="s">
        <v>745</v>
      </c>
      <c r="E387" s="28">
        <v>3229240.1325214556</v>
      </c>
      <c r="F387" s="62">
        <v>201987.53991304099</v>
      </c>
      <c r="G387" s="12">
        <v>245239.090509626</v>
      </c>
      <c r="H387" s="13">
        <f t="shared" si="21"/>
        <v>43251.550596585002</v>
      </c>
      <c r="I387" s="12">
        <v>292075.72432943049</v>
      </c>
      <c r="J387" s="13">
        <f t="shared" si="22"/>
        <v>90088.1844163895</v>
      </c>
      <c r="K387" s="12">
        <v>314681.37571545417</v>
      </c>
      <c r="L387" s="13">
        <f t="shared" si="23"/>
        <v>112693.83580241317</v>
      </c>
      <c r="M387" s="12">
        <v>338381.66775576887</v>
      </c>
      <c r="N387" s="13">
        <f t="shared" si="20"/>
        <v>136394.12784272787</v>
      </c>
    </row>
    <row r="388" spans="1:14" x14ac:dyDescent="0.25">
      <c r="A388" s="12" t="s">
        <v>784</v>
      </c>
      <c r="B388">
        <v>4034</v>
      </c>
      <c r="C388">
        <v>9264034</v>
      </c>
      <c r="D388" t="s">
        <v>785</v>
      </c>
      <c r="E388" s="28">
        <v>4802916.4958070898</v>
      </c>
      <c r="F388" s="62">
        <v>363533.4388448277</v>
      </c>
      <c r="G388" s="12">
        <v>429132.52762135991</v>
      </c>
      <c r="H388" s="13">
        <f t="shared" si="21"/>
        <v>65599.088776532211</v>
      </c>
      <c r="I388" s="12">
        <v>465944.28686270816</v>
      </c>
      <c r="J388" s="13">
        <f t="shared" si="22"/>
        <v>102410.84801788046</v>
      </c>
      <c r="K388" s="12">
        <v>533412.93205825181</v>
      </c>
      <c r="L388" s="13">
        <f t="shared" si="23"/>
        <v>169879.49321342411</v>
      </c>
      <c r="M388" s="12">
        <v>561995.19451338844</v>
      </c>
      <c r="N388" s="13">
        <f t="shared" si="20"/>
        <v>198461.75566856074</v>
      </c>
    </row>
    <row r="389" spans="1:14" x14ac:dyDescent="0.25">
      <c r="A389" s="12" t="s">
        <v>738</v>
      </c>
      <c r="B389">
        <v>4042</v>
      </c>
      <c r="C389">
        <v>9264042</v>
      </c>
      <c r="D389" t="s">
        <v>739</v>
      </c>
      <c r="E389" s="28">
        <v>5182913.8403436458</v>
      </c>
      <c r="F389" s="62">
        <v>304732.94073553989</v>
      </c>
      <c r="G389" s="12">
        <v>372518.21345124795</v>
      </c>
      <c r="H389" s="13">
        <f t="shared" si="21"/>
        <v>67785.272715708066</v>
      </c>
      <c r="I389" s="12">
        <v>475666.24741785141</v>
      </c>
      <c r="J389" s="13">
        <f t="shared" si="22"/>
        <v>170933.30668231152</v>
      </c>
      <c r="K389" s="12">
        <v>482573.36650189437</v>
      </c>
      <c r="L389" s="13">
        <f t="shared" si="23"/>
        <v>177840.42576635448</v>
      </c>
      <c r="M389" s="12">
        <v>530883.32257239264</v>
      </c>
      <c r="N389" s="13">
        <f t="shared" si="20"/>
        <v>226150.38183685276</v>
      </c>
    </row>
    <row r="390" spans="1:14" x14ac:dyDescent="0.25">
      <c r="A390" s="12" t="s">
        <v>768</v>
      </c>
      <c r="B390">
        <v>5406</v>
      </c>
      <c r="C390">
        <v>9265406</v>
      </c>
      <c r="D390" t="s">
        <v>769</v>
      </c>
      <c r="E390" s="28">
        <v>3778349.2971202615</v>
      </c>
      <c r="F390" s="62">
        <v>191612.69932028017</v>
      </c>
      <c r="G390" s="12">
        <v>233223.55886486353</v>
      </c>
      <c r="H390" s="13">
        <f t="shared" si="21"/>
        <v>41610.859544583363</v>
      </c>
      <c r="I390" s="12">
        <v>289346.50541723974</v>
      </c>
      <c r="J390" s="13">
        <f t="shared" si="22"/>
        <v>97733.806096959568</v>
      </c>
      <c r="K390" s="12">
        <v>300575.99299888301</v>
      </c>
      <c r="L390" s="13">
        <f t="shared" si="23"/>
        <v>108963.29367860284</v>
      </c>
      <c r="M390" s="12">
        <v>330970.70757075364</v>
      </c>
      <c r="N390" s="13">
        <f t="shared" si="20"/>
        <v>139358.00825047347</v>
      </c>
    </row>
    <row r="391" spans="1:14" x14ac:dyDescent="0.25">
      <c r="A391" s="12" t="s">
        <v>729</v>
      </c>
      <c r="B391">
        <v>4028</v>
      </c>
      <c r="C391">
        <v>9264028</v>
      </c>
      <c r="D391" t="s">
        <v>730</v>
      </c>
      <c r="E391" s="28">
        <v>9537376.9983127229</v>
      </c>
      <c r="F391" s="62">
        <v>662251.0269338314</v>
      </c>
      <c r="G391" s="12">
        <v>797720.99269419315</v>
      </c>
      <c r="H391" s="13">
        <f t="shared" si="21"/>
        <v>135469.96576036175</v>
      </c>
      <c r="I391" s="12">
        <v>915459.05173315015</v>
      </c>
      <c r="J391" s="13">
        <f t="shared" si="22"/>
        <v>253208.02479931875</v>
      </c>
      <c r="K391" s="12">
        <v>1013986.0402211281</v>
      </c>
      <c r="L391" s="13">
        <f t="shared" si="23"/>
        <v>351735.01328729675</v>
      </c>
      <c r="M391" s="12">
        <v>1112036.7145522605</v>
      </c>
      <c r="N391" s="13">
        <f t="shared" ref="N391:N406" si="24">M391-F391</f>
        <v>449785.68761842907</v>
      </c>
    </row>
    <row r="392" spans="1:14" x14ac:dyDescent="0.25">
      <c r="A392" s="12" t="s">
        <v>716</v>
      </c>
      <c r="B392">
        <v>4018</v>
      </c>
      <c r="C392">
        <v>9264018</v>
      </c>
      <c r="D392" t="s">
        <v>717</v>
      </c>
      <c r="E392" s="28">
        <v>3197771.9151469427</v>
      </c>
      <c r="F392" s="62">
        <v>179828.3325109391</v>
      </c>
      <c r="G392" s="12">
        <v>215700.07233049796</v>
      </c>
      <c r="H392" s="13">
        <f t="shared" ref="H392:H406" si="25">G392-F392</f>
        <v>35871.739819558861</v>
      </c>
      <c r="I392" s="12">
        <v>251522.79663704778</v>
      </c>
      <c r="J392" s="13">
        <f t="shared" ref="J392:J406" si="26">I392-F392</f>
        <v>71694.46412610868</v>
      </c>
      <c r="K392" s="12">
        <v>273686.08376538905</v>
      </c>
      <c r="L392" s="13">
        <f t="shared" ref="L392:L406" si="27">K392-F392</f>
        <v>93857.751254449948</v>
      </c>
      <c r="M392" s="12">
        <v>296241.42020899535</v>
      </c>
      <c r="N392" s="13">
        <f t="shared" si="24"/>
        <v>116413.08769805625</v>
      </c>
    </row>
    <row r="393" spans="1:14" x14ac:dyDescent="0.25">
      <c r="A393" s="12" t="s">
        <v>694</v>
      </c>
      <c r="B393">
        <v>4000</v>
      </c>
      <c r="C393">
        <v>9264000</v>
      </c>
      <c r="D393" t="s">
        <v>695</v>
      </c>
      <c r="E393" s="28">
        <v>4613330.9929787451</v>
      </c>
      <c r="F393" s="62">
        <v>380678.75825853494</v>
      </c>
      <c r="G393" s="12">
        <v>457457.44104292156</v>
      </c>
      <c r="H393" s="13">
        <f t="shared" si="25"/>
        <v>76778.682784386619</v>
      </c>
      <c r="I393" s="12">
        <v>474360.53080153733</v>
      </c>
      <c r="J393" s="13">
        <f t="shared" si="26"/>
        <v>93681.772543002386</v>
      </c>
      <c r="K393" s="12">
        <v>573132.186107766</v>
      </c>
      <c r="L393" s="13">
        <f t="shared" si="27"/>
        <v>192453.42784923106</v>
      </c>
      <c r="M393" s="12">
        <v>608800.50116503728</v>
      </c>
      <c r="N393" s="13">
        <f t="shared" si="24"/>
        <v>228121.74290650233</v>
      </c>
    </row>
    <row r="394" spans="1:14" x14ac:dyDescent="0.25">
      <c r="A394" s="12" t="s">
        <v>756</v>
      </c>
      <c r="B394">
        <v>4084</v>
      </c>
      <c r="C394">
        <v>9264084</v>
      </c>
      <c r="D394" t="s">
        <v>757</v>
      </c>
      <c r="E394" s="28">
        <v>6698208.0581555199</v>
      </c>
      <c r="F394" s="62">
        <v>337117.89795202983</v>
      </c>
      <c r="G394" s="12">
        <v>411381.58108895988</v>
      </c>
      <c r="H394" s="13">
        <f t="shared" si="25"/>
        <v>74263.683136930049</v>
      </c>
      <c r="I394" s="12">
        <v>519816.70457128249</v>
      </c>
      <c r="J394" s="13">
        <f t="shared" si="26"/>
        <v>182698.80661925266</v>
      </c>
      <c r="K394" s="12">
        <v>531745.93958432798</v>
      </c>
      <c r="L394" s="13">
        <f t="shared" si="27"/>
        <v>194628.04163229815</v>
      </c>
      <c r="M394" s="12">
        <v>596686.26586466702</v>
      </c>
      <c r="N394" s="13">
        <f t="shared" si="24"/>
        <v>259568.36791263719</v>
      </c>
    </row>
    <row r="395" spans="1:14" x14ac:dyDescent="0.25">
      <c r="A395" s="12" t="s">
        <v>709</v>
      </c>
      <c r="B395">
        <v>4012</v>
      </c>
      <c r="C395">
        <v>9264012</v>
      </c>
      <c r="D395" t="s">
        <v>710</v>
      </c>
      <c r="E395" s="28">
        <v>4539408.3865798246</v>
      </c>
      <c r="F395" s="62">
        <v>413848.84054055385</v>
      </c>
      <c r="G395" s="12">
        <v>479581.49343942507</v>
      </c>
      <c r="H395" s="13">
        <f t="shared" si="25"/>
        <v>65732.652898871223</v>
      </c>
      <c r="I395" s="12">
        <v>479536.36148111895</v>
      </c>
      <c r="J395" s="13">
        <f t="shared" si="26"/>
        <v>65687.520940565097</v>
      </c>
      <c r="K395" s="12">
        <v>581810.97860626061</v>
      </c>
      <c r="L395" s="13">
        <f t="shared" si="27"/>
        <v>167962.13806570676</v>
      </c>
      <c r="M395" s="12">
        <v>618523.80573028419</v>
      </c>
      <c r="N395" s="13">
        <f t="shared" si="24"/>
        <v>204674.96518973034</v>
      </c>
    </row>
    <row r="396" spans="1:14" x14ac:dyDescent="0.25">
      <c r="A396" s="12" t="s">
        <v>782</v>
      </c>
      <c r="B396">
        <v>6910</v>
      </c>
      <c r="C396">
        <v>9266910</v>
      </c>
      <c r="D396" t="s">
        <v>783</v>
      </c>
      <c r="E396" s="28">
        <v>7980576.8146165498</v>
      </c>
      <c r="F396" s="62">
        <v>743620.43469228211</v>
      </c>
      <c r="G396" s="12">
        <v>889629.66257091658</v>
      </c>
      <c r="H396" s="13">
        <f t="shared" si="25"/>
        <v>146009.22787863447</v>
      </c>
      <c r="I396" s="12">
        <v>950405.44891893864</v>
      </c>
      <c r="J396" s="13">
        <f t="shared" si="26"/>
        <v>206785.01422665652</v>
      </c>
      <c r="K396" s="12">
        <v>1114229.2477962065</v>
      </c>
      <c r="L396" s="13">
        <f t="shared" si="27"/>
        <v>370608.81310392439</v>
      </c>
      <c r="M396" s="12">
        <v>1186505.1094703688</v>
      </c>
      <c r="N396" s="13">
        <f t="shared" si="24"/>
        <v>442884.67477808672</v>
      </c>
    </row>
    <row r="397" spans="1:14" x14ac:dyDescent="0.25">
      <c r="A397" s="12" t="s">
        <v>754</v>
      </c>
      <c r="B397">
        <v>4083</v>
      </c>
      <c r="C397">
        <v>9264083</v>
      </c>
      <c r="D397" t="s">
        <v>755</v>
      </c>
      <c r="E397" s="28">
        <v>8914574.3891087268</v>
      </c>
      <c r="F397" s="62">
        <v>545253.0861211241</v>
      </c>
      <c r="G397" s="12">
        <v>660981.02464708255</v>
      </c>
      <c r="H397" s="13">
        <f t="shared" si="25"/>
        <v>115727.93852595845</v>
      </c>
      <c r="I397" s="12">
        <v>787931.64128425519</v>
      </c>
      <c r="J397" s="13">
        <f t="shared" si="26"/>
        <v>242678.5551631311</v>
      </c>
      <c r="K397" s="12">
        <v>845397.01917404658</v>
      </c>
      <c r="L397" s="13">
        <f t="shared" si="27"/>
        <v>300143.93305292248</v>
      </c>
      <c r="M397" s="12">
        <v>938576.97752148227</v>
      </c>
      <c r="N397" s="13">
        <f t="shared" si="24"/>
        <v>393323.89140035817</v>
      </c>
    </row>
    <row r="398" spans="1:14" x14ac:dyDescent="0.25">
      <c r="A398" s="12" t="s">
        <v>734</v>
      </c>
      <c r="B398">
        <v>4031</v>
      </c>
      <c r="C398">
        <v>9264031</v>
      </c>
      <c r="D398" t="s">
        <v>735</v>
      </c>
      <c r="E398" s="28">
        <v>3851270.3187475661</v>
      </c>
      <c r="F398" s="62">
        <v>315115.97594905784</v>
      </c>
      <c r="G398" s="12">
        <v>382443.49551519682</v>
      </c>
      <c r="H398" s="13">
        <f t="shared" si="25"/>
        <v>67327.519566138973</v>
      </c>
      <c r="I398" s="12">
        <v>436539.01070844859</v>
      </c>
      <c r="J398" s="13">
        <f t="shared" si="26"/>
        <v>121423.03475939075</v>
      </c>
      <c r="K398" s="12">
        <v>485710.68249122711</v>
      </c>
      <c r="L398" s="13">
        <f t="shared" si="27"/>
        <v>170594.70654216927</v>
      </c>
      <c r="M398" s="12">
        <v>515601.26807287626</v>
      </c>
      <c r="N398" s="13">
        <f t="shared" si="24"/>
        <v>200485.29212381842</v>
      </c>
    </row>
    <row r="399" spans="1:14" x14ac:dyDescent="0.25">
      <c r="A399" s="12" t="s">
        <v>746</v>
      </c>
      <c r="B399">
        <v>4056</v>
      </c>
      <c r="C399">
        <v>9264056</v>
      </c>
      <c r="D399" t="s">
        <v>747</v>
      </c>
      <c r="E399" s="28">
        <v>3900833.9455104214</v>
      </c>
      <c r="F399" s="62">
        <v>266798.72970507591</v>
      </c>
      <c r="G399" s="12">
        <v>320692.57358948782</v>
      </c>
      <c r="H399" s="13">
        <f t="shared" si="25"/>
        <v>53893.843884411908</v>
      </c>
      <c r="I399" s="12">
        <v>380911.15556030319</v>
      </c>
      <c r="J399" s="13">
        <f t="shared" si="26"/>
        <v>114112.42585522728</v>
      </c>
      <c r="K399" s="12">
        <v>407641.92201593012</v>
      </c>
      <c r="L399" s="13">
        <f t="shared" si="27"/>
        <v>140843.19231085421</v>
      </c>
      <c r="M399" s="12">
        <v>439522.65058141848</v>
      </c>
      <c r="N399" s="13">
        <f t="shared" si="24"/>
        <v>172723.92087634257</v>
      </c>
    </row>
    <row r="400" spans="1:14" x14ac:dyDescent="0.25">
      <c r="A400" s="12" t="s">
        <v>721</v>
      </c>
      <c r="B400">
        <v>4023</v>
      </c>
      <c r="C400">
        <v>9264023</v>
      </c>
      <c r="D400" t="s">
        <v>722</v>
      </c>
      <c r="E400" s="28">
        <v>5522518.3290908039</v>
      </c>
      <c r="F400" s="62">
        <v>544776.40579904919</v>
      </c>
      <c r="G400" s="12">
        <v>634573.77765949257</v>
      </c>
      <c r="H400" s="13">
        <f t="shared" si="25"/>
        <v>89797.371860443382</v>
      </c>
      <c r="I400" s="12">
        <v>631104.5399130322</v>
      </c>
      <c r="J400" s="13">
        <f t="shared" si="26"/>
        <v>86328.134113983018</v>
      </c>
      <c r="K400" s="12">
        <v>775848.86694235937</v>
      </c>
      <c r="L400" s="13">
        <f t="shared" si="27"/>
        <v>231072.46114331018</v>
      </c>
      <c r="M400" s="12">
        <v>824328.72986965813</v>
      </c>
      <c r="N400" s="13">
        <f t="shared" si="24"/>
        <v>279552.32407060894</v>
      </c>
    </row>
    <row r="401" spans="1:14" x14ac:dyDescent="0.25">
      <c r="A401" s="12" t="s">
        <v>748</v>
      </c>
      <c r="B401">
        <v>4060</v>
      </c>
      <c r="C401">
        <v>9264060</v>
      </c>
      <c r="D401" t="s">
        <v>749</v>
      </c>
      <c r="E401" s="28">
        <v>8069438</v>
      </c>
      <c r="F401" s="62">
        <v>410961.27609394456</v>
      </c>
      <c r="G401" s="12">
        <v>493150.58833670482</v>
      </c>
      <c r="H401" s="13">
        <f t="shared" si="25"/>
        <v>82189.312242760265</v>
      </c>
      <c r="I401" s="12">
        <v>590036.25501803786</v>
      </c>
      <c r="J401" s="13">
        <f t="shared" si="26"/>
        <v>179074.9789240933</v>
      </c>
      <c r="K401" s="12">
        <v>624804.93386769411</v>
      </c>
      <c r="L401" s="13">
        <f t="shared" si="27"/>
        <v>213843.65777374955</v>
      </c>
      <c r="M401" s="12">
        <v>704449.29415482213</v>
      </c>
      <c r="N401" s="13">
        <f t="shared" si="24"/>
        <v>293488.01806087757</v>
      </c>
    </row>
    <row r="402" spans="1:14" x14ac:dyDescent="0.25">
      <c r="A402" s="12" t="s">
        <v>763</v>
      </c>
      <c r="B402">
        <v>5400</v>
      </c>
      <c r="C402">
        <v>9265400</v>
      </c>
      <c r="D402" t="s">
        <v>764</v>
      </c>
      <c r="E402" s="28">
        <v>6058626.7779999999</v>
      </c>
      <c r="F402" s="62">
        <v>326991.61985676165</v>
      </c>
      <c r="G402" s="12">
        <v>390322.36122668273</v>
      </c>
      <c r="H402" s="13">
        <f t="shared" si="25"/>
        <v>63330.741369921074</v>
      </c>
      <c r="I402" s="12">
        <v>440087.22851002868</v>
      </c>
      <c r="J402" s="13">
        <f t="shared" si="26"/>
        <v>113095.60865326703</v>
      </c>
      <c r="K402" s="12">
        <v>490930.55328981701</v>
      </c>
      <c r="L402" s="13">
        <f t="shared" si="27"/>
        <v>163938.93343305535</v>
      </c>
      <c r="M402" s="12">
        <v>548593.05237721954</v>
      </c>
      <c r="N402" s="13">
        <f t="shared" si="24"/>
        <v>221601.43252045789</v>
      </c>
    </row>
    <row r="403" spans="1:14" x14ac:dyDescent="0.25">
      <c r="A403" s="12" t="s">
        <v>711</v>
      </c>
      <c r="B403">
        <v>4013</v>
      </c>
      <c r="C403">
        <v>9264013</v>
      </c>
      <c r="D403" t="s">
        <v>712</v>
      </c>
      <c r="E403" s="28">
        <v>5831631.6147621404</v>
      </c>
      <c r="F403" s="62">
        <v>500233.98233070166</v>
      </c>
      <c r="G403" s="12">
        <v>588677.61268552928</v>
      </c>
      <c r="H403" s="13">
        <f t="shared" si="25"/>
        <v>88443.630354827619</v>
      </c>
      <c r="I403" s="12">
        <v>546266.47534401354</v>
      </c>
      <c r="J403" s="13">
        <f t="shared" si="26"/>
        <v>46032.493013311876</v>
      </c>
      <c r="K403" s="12">
        <v>723426.65063881199</v>
      </c>
      <c r="L403" s="13">
        <f t="shared" si="27"/>
        <v>223192.66830811033</v>
      </c>
      <c r="M403" s="12">
        <v>776017.75047128333</v>
      </c>
      <c r="N403" s="13">
        <f t="shared" si="24"/>
        <v>275783.76814058167</v>
      </c>
    </row>
    <row r="404" spans="1:14" x14ac:dyDescent="0.25">
      <c r="A404" s="12" t="s">
        <v>713</v>
      </c>
      <c r="B404">
        <v>4014</v>
      </c>
      <c r="C404">
        <v>9264014</v>
      </c>
      <c r="D404" t="s">
        <v>714</v>
      </c>
      <c r="E404" s="28">
        <v>2145358.8260827293</v>
      </c>
      <c r="F404" s="62">
        <v>136268.59534408405</v>
      </c>
      <c r="G404" s="12">
        <v>163072.9810422255</v>
      </c>
      <c r="H404" s="13">
        <f t="shared" si="25"/>
        <v>26804.385698141443</v>
      </c>
      <c r="I404" s="12">
        <v>167720.66332820529</v>
      </c>
      <c r="J404" s="13">
        <f t="shared" si="26"/>
        <v>31452.06798412124</v>
      </c>
      <c r="K404" s="12">
        <v>204974.76345677214</v>
      </c>
      <c r="L404" s="13">
        <f t="shared" si="27"/>
        <v>68706.168112688087</v>
      </c>
      <c r="M404" s="12">
        <v>219048.46268999856</v>
      </c>
      <c r="N404" s="13">
        <f t="shared" si="24"/>
        <v>82779.867345914507</v>
      </c>
    </row>
    <row r="405" spans="1:14" x14ac:dyDescent="0.25">
      <c r="A405" s="12" t="s">
        <v>540</v>
      </c>
      <c r="B405">
        <v>2221</v>
      </c>
      <c r="C405">
        <v>9262221</v>
      </c>
      <c r="D405" t="s">
        <v>541</v>
      </c>
      <c r="E405" s="28">
        <v>1676249.0333333334</v>
      </c>
      <c r="F405" s="62">
        <v>108410.72275293585</v>
      </c>
      <c r="G405" s="12">
        <v>129258.50652379179</v>
      </c>
      <c r="H405" s="13">
        <f t="shared" si="25"/>
        <v>20847.783770855938</v>
      </c>
      <c r="I405" s="12">
        <v>129475.16345411676</v>
      </c>
      <c r="J405" s="13">
        <f t="shared" si="26"/>
        <v>21064.440701180909</v>
      </c>
      <c r="K405" s="12">
        <v>162995.66826296988</v>
      </c>
      <c r="L405" s="13">
        <f t="shared" si="27"/>
        <v>54584.945510034027</v>
      </c>
      <c r="M405" s="12">
        <v>156025.72815089373</v>
      </c>
      <c r="N405" s="13">
        <f t="shared" si="24"/>
        <v>47615.005397957881</v>
      </c>
    </row>
    <row r="406" spans="1:14" x14ac:dyDescent="0.25">
      <c r="A406" s="12" t="s">
        <v>538</v>
      </c>
      <c r="B406">
        <v>2218</v>
      </c>
      <c r="C406" s="6">
        <v>9262218</v>
      </c>
      <c r="D406" s="6" t="s">
        <v>539</v>
      </c>
      <c r="E406" s="29">
        <v>1208822.054189373</v>
      </c>
      <c r="F406" s="62">
        <v>70149.293550290895</v>
      </c>
      <c r="G406" s="12">
        <v>85325.63121694923</v>
      </c>
      <c r="H406" s="13">
        <f t="shared" si="25"/>
        <v>15176.337666658335</v>
      </c>
      <c r="I406" s="12">
        <v>89663.989997972152</v>
      </c>
      <c r="J406" s="13">
        <f t="shared" si="26"/>
        <v>19514.696447681257</v>
      </c>
      <c r="K406" s="12">
        <v>110289.32571849567</v>
      </c>
      <c r="L406" s="13">
        <f t="shared" si="27"/>
        <v>40140.03216820478</v>
      </c>
      <c r="M406" s="12">
        <v>101949.9472011147</v>
      </c>
      <c r="N406" s="13">
        <f t="shared" si="24"/>
        <v>31800.653650823806</v>
      </c>
    </row>
    <row r="407" spans="1:14" s="1" customFormat="1" x14ac:dyDescent="0.25">
      <c r="A407" s="14" t="s">
        <v>794</v>
      </c>
      <c r="B407" s="15"/>
      <c r="C407" s="15"/>
      <c r="D407" s="15"/>
      <c r="E407" s="27">
        <f>SUM(E7:E406)</f>
        <v>624648131.76999927</v>
      </c>
      <c r="F407" s="21">
        <f>SUM(F7:F406)</f>
        <v>47535722.614353158</v>
      </c>
      <c r="G407" s="16">
        <f>SUM(G7:G406)</f>
        <v>56905444.979999997</v>
      </c>
      <c r="H407" s="17">
        <f t="shared" ref="H407" si="28">SUM(H7:H406)</f>
        <v>9369722.3656468429</v>
      </c>
      <c r="I407" s="16">
        <f>SUM(I7:I406)</f>
        <v>56905444.980000041</v>
      </c>
      <c r="J407" s="17">
        <f t="shared" ref="J407:N407" si="29">SUM(J7:J406)</f>
        <v>9369722.3656468652</v>
      </c>
      <c r="K407" s="16">
        <f>SUM(K7:K406)</f>
        <v>71834535.180000037</v>
      </c>
      <c r="L407" s="17">
        <f t="shared" ref="L407" si="30">SUM(L7:L406)</f>
        <v>24298812.565646846</v>
      </c>
      <c r="M407" s="16">
        <f>SUM(M7:M406)</f>
        <v>71834535.180000067</v>
      </c>
      <c r="N407" s="17">
        <f t="shared" si="29"/>
        <v>24298812.565646872</v>
      </c>
    </row>
    <row r="408" spans="1:14" x14ac:dyDescent="0.25">
      <c r="A408" s="2"/>
    </row>
  </sheetData>
  <sortState xmlns:xlrd2="http://schemas.microsoft.com/office/spreadsheetml/2017/richdata2" ref="A7:D406">
    <sortCondition ref="A7:A406"/>
  </sortState>
  <mergeCells count="8">
    <mergeCell ref="G2:H2"/>
    <mergeCell ref="I2:J2"/>
    <mergeCell ref="M2:N2"/>
    <mergeCell ref="K1:L1"/>
    <mergeCell ref="K2:L2"/>
    <mergeCell ref="I1:J1"/>
    <mergeCell ref="M1:N1"/>
    <mergeCell ref="G1:H1"/>
  </mergeCells>
  <pageMargins left="0.7" right="0.7" top="0.75" bottom="0.75" header="0.3" footer="0.3"/>
  <pageSetup paperSize="9" scale="7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EAD9-1496-4475-9AE1-52CCCD768640}">
  <dimension ref="A1:L23"/>
  <sheetViews>
    <sheetView topLeftCell="A10" workbookViewId="0">
      <selection activeCell="A20" sqref="A20:C23"/>
    </sheetView>
  </sheetViews>
  <sheetFormatPr defaultRowHeight="15" x14ac:dyDescent="0.25"/>
  <cols>
    <col min="1" max="1" width="19" customWidth="1"/>
    <col min="2" max="2" width="15" bestFit="1" customWidth="1"/>
    <col min="3" max="3" width="11.42578125" style="30" bestFit="1" customWidth="1"/>
    <col min="4" max="4" width="14.85546875" bestFit="1" customWidth="1"/>
    <col min="5" max="5" width="21.42578125" bestFit="1" customWidth="1"/>
    <col min="6" max="6" width="11.85546875" bestFit="1" customWidth="1"/>
    <col min="7" max="7" width="11.42578125" bestFit="1" customWidth="1"/>
    <col min="8" max="9" width="11.85546875" bestFit="1" customWidth="1"/>
  </cols>
  <sheetData>
    <row r="1" spans="1:12" s="1" customFormat="1" x14ac:dyDescent="0.25">
      <c r="A1" s="18" t="s">
        <v>6</v>
      </c>
      <c r="B1" s="18" t="s">
        <v>1</v>
      </c>
      <c r="C1" s="18" t="s">
        <v>816</v>
      </c>
      <c r="E1" t="s">
        <v>818</v>
      </c>
      <c r="F1">
        <v>1.0630985464857012</v>
      </c>
    </row>
    <row r="2" spans="1:12" x14ac:dyDescent="0.25">
      <c r="A2" s="33">
        <v>624648132</v>
      </c>
      <c r="B2" s="33">
        <v>47535723</v>
      </c>
      <c r="C2" s="36">
        <f>B2/A2*100</f>
        <v>7.6100000247819519</v>
      </c>
      <c r="E2" t="s">
        <v>832</v>
      </c>
      <c r="F2">
        <v>1.1971090660000001</v>
      </c>
      <c r="G2" s="48">
        <f>(B3-B2)/B2</f>
        <v>0.19710906637519723</v>
      </c>
      <c r="H2" s="50">
        <f>B2*F2</f>
        <v>56905444.962164722</v>
      </c>
    </row>
    <row r="3" spans="1:12" x14ac:dyDescent="0.25">
      <c r="A3" s="33">
        <v>624648132</v>
      </c>
      <c r="B3" s="33">
        <v>56905444.979999989</v>
      </c>
      <c r="C3" s="36">
        <f>B3/A3*100</f>
        <v>9.1100000247819501</v>
      </c>
      <c r="D3" s="31"/>
      <c r="E3" t="s">
        <v>834</v>
      </c>
      <c r="F3">
        <v>1.51116951</v>
      </c>
      <c r="G3" s="48">
        <f>(B4-B2)/B2</f>
        <v>0.51116950887651391</v>
      </c>
      <c r="H3" s="50">
        <f>B2*F3</f>
        <v>71834535.233405724</v>
      </c>
    </row>
    <row r="4" spans="1:12" x14ac:dyDescent="0.25">
      <c r="A4" s="33">
        <v>624648132</v>
      </c>
      <c r="B4" s="33">
        <v>71834535.180000007</v>
      </c>
      <c r="C4" s="30">
        <f>B4/A4*100</f>
        <v>11.5</v>
      </c>
      <c r="D4" s="32"/>
    </row>
    <row r="7" spans="1:12" x14ac:dyDescent="0.25">
      <c r="A7" s="51"/>
      <c r="B7" s="101" t="s">
        <v>819</v>
      </c>
      <c r="C7" s="100"/>
      <c r="D7" s="99" t="s">
        <v>829</v>
      </c>
      <c r="E7" s="100"/>
      <c r="F7" s="99" t="s">
        <v>830</v>
      </c>
      <c r="G7" s="100"/>
      <c r="H7" s="49" t="s">
        <v>831</v>
      </c>
      <c r="I7" s="49"/>
      <c r="J7" s="49"/>
      <c r="K7" s="49"/>
      <c r="L7" s="49"/>
    </row>
    <row r="8" spans="1:12" x14ac:dyDescent="0.25">
      <c r="A8" s="52" t="s">
        <v>817</v>
      </c>
      <c r="B8" s="36">
        <f>64.6*F1</f>
        <v>68.676166102976296</v>
      </c>
      <c r="C8" s="37"/>
      <c r="D8" s="43">
        <f>B8*F2</f>
        <v>82.212861059994822</v>
      </c>
      <c r="E8" s="37"/>
      <c r="F8" s="43">
        <f>B8*$F$3</f>
        <v>103.7813282785133</v>
      </c>
      <c r="G8" s="37"/>
    </row>
    <row r="9" spans="1:12" x14ac:dyDescent="0.25">
      <c r="A9" s="52"/>
      <c r="B9" s="36" t="s">
        <v>826</v>
      </c>
      <c r="C9" s="37" t="s">
        <v>827</v>
      </c>
      <c r="D9" s="26" t="s">
        <v>826</v>
      </c>
      <c r="E9" s="37" t="s">
        <v>827</v>
      </c>
      <c r="F9" s="26"/>
      <c r="G9" s="37"/>
    </row>
    <row r="10" spans="1:12" x14ac:dyDescent="0.25">
      <c r="A10" s="52" t="s">
        <v>820</v>
      </c>
      <c r="B10" s="36">
        <f>212.18*F1</f>
        <v>225.56824959333611</v>
      </c>
      <c r="C10" s="38">
        <f>307.66*F1</f>
        <v>327.07289881179088</v>
      </c>
      <c r="D10" s="47">
        <v>231.13</v>
      </c>
      <c r="E10" s="46">
        <v>334.41</v>
      </c>
      <c r="F10" s="47">
        <v>231.13</v>
      </c>
      <c r="G10" s="46">
        <v>334.41</v>
      </c>
    </row>
    <row r="11" spans="1:12" x14ac:dyDescent="0.25">
      <c r="A11" s="52" t="s">
        <v>821</v>
      </c>
      <c r="B11" s="36">
        <f>254.62*F1</f>
        <v>270.68615190618925</v>
      </c>
      <c r="C11" s="38">
        <f>413.75*F1</f>
        <v>439.85702360845886</v>
      </c>
      <c r="D11" s="47">
        <v>280.31</v>
      </c>
      <c r="E11" s="46">
        <v>442.6</v>
      </c>
      <c r="F11" s="47">
        <v>280.31</v>
      </c>
      <c r="G11" s="46">
        <v>442.6</v>
      </c>
    </row>
    <row r="12" spans="1:12" x14ac:dyDescent="0.25">
      <c r="A12" s="52" t="s">
        <v>822</v>
      </c>
      <c r="B12" s="36">
        <f>277.34*F1</f>
        <v>294.83975088234433</v>
      </c>
      <c r="C12" s="38">
        <f>423.42*F1</f>
        <v>450.13718655297561</v>
      </c>
      <c r="D12" s="43">
        <f t="shared" ref="D12:D17" si="0">B12*$F$2</f>
        <v>352.95533879843595</v>
      </c>
      <c r="E12" s="38">
        <f t="shared" ref="E12:E17" si="1">C12*$F$2</f>
        <v>538.86330696630046</v>
      </c>
      <c r="F12" s="47">
        <v>437.69</v>
      </c>
      <c r="G12" s="46">
        <v>619.65</v>
      </c>
    </row>
    <row r="13" spans="1:12" x14ac:dyDescent="0.25">
      <c r="A13" s="52" t="s">
        <v>823</v>
      </c>
      <c r="B13" s="36">
        <f>277.34*F1</f>
        <v>294.83975088234433</v>
      </c>
      <c r="C13" s="38">
        <f>423.42*F1</f>
        <v>450.13718655297561</v>
      </c>
      <c r="D13" s="43">
        <f t="shared" si="0"/>
        <v>352.95533879843595</v>
      </c>
      <c r="E13" s="38">
        <f t="shared" si="1"/>
        <v>538.86330696630046</v>
      </c>
      <c r="F13" s="43">
        <f t="shared" ref="F13:F15" si="2">B13*$F$3</f>
        <v>445.55284186939434</v>
      </c>
      <c r="G13" s="46">
        <v>678.66</v>
      </c>
    </row>
    <row r="14" spans="1:12" x14ac:dyDescent="0.25">
      <c r="A14" s="52" t="s">
        <v>824</v>
      </c>
      <c r="B14" s="36">
        <f>277.34*F1</f>
        <v>294.83975088234433</v>
      </c>
      <c r="C14" s="38">
        <f>423.42*F1</f>
        <v>450.13718655297561</v>
      </c>
      <c r="D14" s="43">
        <f t="shared" si="0"/>
        <v>352.95533879843595</v>
      </c>
      <c r="E14" s="38">
        <f t="shared" si="1"/>
        <v>538.86330696630046</v>
      </c>
      <c r="F14" s="43">
        <f t="shared" si="2"/>
        <v>445.55284186939434</v>
      </c>
      <c r="G14" s="38">
        <f t="shared" ref="G14:G17" si="3">C14*$F$3</f>
        <v>680.23359163603868</v>
      </c>
    </row>
    <row r="15" spans="1:12" x14ac:dyDescent="0.25">
      <c r="A15" s="52" t="s">
        <v>825</v>
      </c>
      <c r="B15" s="36">
        <f>277.34*F1</f>
        <v>294.83975088234433</v>
      </c>
      <c r="C15" s="38">
        <f>423.42*F1</f>
        <v>450.13718655297561</v>
      </c>
      <c r="D15" s="43">
        <f t="shared" si="0"/>
        <v>352.95533879843595</v>
      </c>
      <c r="E15" s="38">
        <f t="shared" si="1"/>
        <v>538.86330696630046</v>
      </c>
      <c r="F15" s="43">
        <f t="shared" si="2"/>
        <v>445.55284186939434</v>
      </c>
      <c r="G15" s="38">
        <f t="shared" si="3"/>
        <v>680.23359163603868</v>
      </c>
    </row>
    <row r="16" spans="1:12" x14ac:dyDescent="0.25">
      <c r="A16" s="52" t="s">
        <v>833</v>
      </c>
      <c r="B16" s="39">
        <v>0.6</v>
      </c>
      <c r="C16" s="40">
        <v>0.60499999999999998</v>
      </c>
      <c r="D16" s="45">
        <v>0.74</v>
      </c>
      <c r="E16" s="40">
        <v>0.74650000000000005</v>
      </c>
      <c r="F16" s="45">
        <v>0.97499999999999998</v>
      </c>
      <c r="G16" s="40">
        <v>0.97770000000000001</v>
      </c>
    </row>
    <row r="17" spans="1:7" x14ac:dyDescent="0.25">
      <c r="A17" s="53" t="s">
        <v>828</v>
      </c>
      <c r="B17" s="41">
        <f>7617.26*F1</f>
        <v>8097.898034203673</v>
      </c>
      <c r="C17" s="42">
        <f>7617.26*F1</f>
        <v>8097.898034203673</v>
      </c>
      <c r="D17" s="44">
        <f t="shared" si="0"/>
        <v>9694.0671522887951</v>
      </c>
      <c r="E17" s="42">
        <f t="shared" si="1"/>
        <v>9694.0671522887951</v>
      </c>
      <c r="F17" s="44">
        <f>B17*$F$3</f>
        <v>12237.296604377527</v>
      </c>
      <c r="G17" s="42">
        <f t="shared" si="3"/>
        <v>12237.296604377527</v>
      </c>
    </row>
    <row r="18" spans="1:7" x14ac:dyDescent="0.25">
      <c r="B18" s="30"/>
    </row>
    <row r="19" spans="1:7" x14ac:dyDescent="0.25">
      <c r="B19" s="30"/>
    </row>
    <row r="20" spans="1:7" x14ac:dyDescent="0.25">
      <c r="A20" s="1" t="s">
        <v>880</v>
      </c>
      <c r="B20" s="89">
        <v>9.11E-2</v>
      </c>
      <c r="C20" s="89">
        <v>0.115</v>
      </c>
    </row>
    <row r="21" spans="1:7" x14ac:dyDescent="0.25">
      <c r="A21" s="1" t="s">
        <v>867</v>
      </c>
      <c r="B21" s="39">
        <v>1</v>
      </c>
      <c r="C21" s="39">
        <v>1</v>
      </c>
    </row>
    <row r="22" spans="1:7" x14ac:dyDescent="0.25">
      <c r="A22" s="1" t="s">
        <v>881</v>
      </c>
      <c r="B22" s="88">
        <v>0.379</v>
      </c>
      <c r="C22" s="87">
        <v>0.98299999999999998</v>
      </c>
    </row>
    <row r="23" spans="1:7" x14ac:dyDescent="0.25">
      <c r="A23" s="1" t="s">
        <v>817</v>
      </c>
      <c r="B23" s="39">
        <v>0.02</v>
      </c>
      <c r="C23" s="87">
        <v>3.2000000000000001E-2</v>
      </c>
    </row>
  </sheetData>
  <mergeCells count="3">
    <mergeCell ref="D7:E7"/>
    <mergeCell ref="F7:G7"/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63590-9947-450A-9563-940F88C44B90}">
  <dimension ref="A1:N23"/>
  <sheetViews>
    <sheetView workbookViewId="0">
      <selection activeCell="F25" sqref="F25"/>
    </sheetView>
  </sheetViews>
  <sheetFormatPr defaultRowHeight="15" x14ac:dyDescent="0.25"/>
  <cols>
    <col min="1" max="1" width="9.42578125" bestFit="1" customWidth="1"/>
    <col min="2" max="2" width="11.85546875" bestFit="1" customWidth="1"/>
    <col min="3" max="3" width="10.42578125" bestFit="1" customWidth="1"/>
    <col min="4" max="4" width="8.5703125" customWidth="1"/>
    <col min="5" max="5" width="10.140625" customWidth="1"/>
    <col min="6" max="7" width="12.42578125" bestFit="1" customWidth="1"/>
    <col min="9" max="9" width="9.85546875" customWidth="1"/>
    <col min="10" max="10" width="15.28515625" customWidth="1"/>
    <col min="11" max="12" width="13.5703125" bestFit="1" customWidth="1"/>
    <col min="13" max="14" width="9.7109375" bestFit="1" customWidth="1"/>
  </cols>
  <sheetData>
    <row r="1" spans="1:14" s="70" customFormat="1" ht="60" x14ac:dyDescent="0.25">
      <c r="A1" s="70" t="s">
        <v>817</v>
      </c>
      <c r="J1" s="71" t="s">
        <v>853</v>
      </c>
      <c r="K1" s="71" t="s">
        <v>852</v>
      </c>
      <c r="L1" s="81" t="s">
        <v>874</v>
      </c>
      <c r="M1" s="71" t="s">
        <v>873</v>
      </c>
    </row>
    <row r="2" spans="1:14" x14ac:dyDescent="0.25">
      <c r="J2" s="54">
        <v>218878070.86947075</v>
      </c>
      <c r="K2">
        <v>2.3465187366331578E-2</v>
      </c>
      <c r="L2" s="82">
        <f>J2*K2</f>
        <v>5136014.9433333324</v>
      </c>
    </row>
    <row r="3" spans="1:14" x14ac:dyDescent="0.25">
      <c r="J3" s="54">
        <v>137337992.50701159</v>
      </c>
      <c r="K3">
        <v>1.6643368657680818E-2</v>
      </c>
      <c r="L3" s="82">
        <f>J3*K3</f>
        <v>2285766.84</v>
      </c>
    </row>
    <row r="4" spans="1:14" x14ac:dyDescent="0.25">
      <c r="J4" s="54">
        <v>98436815.931907818</v>
      </c>
      <c r="K4">
        <v>1.4764705422871061E-2</v>
      </c>
      <c r="L4" s="82">
        <f t="shared" ref="L4" si="0">J4*K4</f>
        <v>1453390.5899999999</v>
      </c>
      <c r="M4" s="56">
        <f>SUM(L2:L4)</f>
        <v>8875172.3733333312</v>
      </c>
    </row>
    <row r="5" spans="1:14" s="74" customFormat="1" x14ac:dyDescent="0.25">
      <c r="J5" s="75"/>
      <c r="L5" s="76"/>
      <c r="M5" s="76"/>
    </row>
    <row r="6" spans="1:14" ht="90" x14ac:dyDescent="0.25">
      <c r="A6" s="73" t="s">
        <v>854</v>
      </c>
      <c r="B6" s="71" t="s">
        <v>876</v>
      </c>
      <c r="C6" s="71" t="s">
        <v>877</v>
      </c>
      <c r="D6" s="71" t="s">
        <v>878</v>
      </c>
      <c r="E6" s="71" t="s">
        <v>879</v>
      </c>
      <c r="F6" s="71" t="s">
        <v>861</v>
      </c>
      <c r="G6" s="71" t="s">
        <v>862</v>
      </c>
      <c r="H6" s="71" t="s">
        <v>871</v>
      </c>
      <c r="I6" s="71" t="s">
        <v>872</v>
      </c>
      <c r="J6" s="71" t="s">
        <v>863</v>
      </c>
      <c r="K6" s="71" t="s">
        <v>864</v>
      </c>
      <c r="L6" s="81" t="s">
        <v>875</v>
      </c>
      <c r="M6" s="71" t="s">
        <v>865</v>
      </c>
      <c r="N6" s="71" t="s">
        <v>866</v>
      </c>
    </row>
    <row r="7" spans="1:14" x14ac:dyDescent="0.25">
      <c r="A7" t="s">
        <v>855</v>
      </c>
      <c r="B7" s="54">
        <v>231.1397126356284</v>
      </c>
      <c r="C7" s="54">
        <v>334.41490338771769</v>
      </c>
      <c r="D7" s="55">
        <v>5597.986819800889</v>
      </c>
      <c r="E7" s="55">
        <v>4148.9232828793574</v>
      </c>
      <c r="F7" s="56">
        <f>B7*D7</f>
        <v>1293917.0648668127</v>
      </c>
      <c r="G7" s="56">
        <f>C7*E7</f>
        <v>1387461.7788071528</v>
      </c>
      <c r="H7" s="34">
        <v>0.9999579793730915</v>
      </c>
      <c r="I7" s="34">
        <v>0.99998533741269302</v>
      </c>
      <c r="J7" s="56">
        <f>F7*H7</f>
        <v>1293862.6936605794</v>
      </c>
      <c r="K7" s="56">
        <f>G7*I7</f>
        <v>1387441.4350276859</v>
      </c>
      <c r="L7" s="82">
        <f>SUM(J7:K7)</f>
        <v>2681304.1286882656</v>
      </c>
    </row>
    <row r="8" spans="1:14" x14ac:dyDescent="0.25">
      <c r="A8" t="s">
        <v>856</v>
      </c>
      <c r="B8" s="54">
        <v>280.31837489852808</v>
      </c>
      <c r="C8" s="54">
        <v>442.6079603660969</v>
      </c>
      <c r="D8" s="55">
        <v>4480.6583427529986</v>
      </c>
      <c r="E8" s="55">
        <v>3205.9955637162216</v>
      </c>
      <c r="F8" s="56">
        <f t="shared" ref="F8:G12" si="1">B8*D8</f>
        <v>1256010.8651160526</v>
      </c>
      <c r="G8" s="56">
        <f t="shared" si="1"/>
        <v>1418999.157399192</v>
      </c>
      <c r="H8" s="34">
        <v>0.99997012361914872</v>
      </c>
      <c r="I8" s="34">
        <v>0.99998201486007998</v>
      </c>
      <c r="J8" s="56">
        <f t="shared" ref="J8:K12" si="2">F8*H8</f>
        <v>1255973.340057093</v>
      </c>
      <c r="K8" s="56">
        <f t="shared" si="2"/>
        <v>1418973.6365007998</v>
      </c>
      <c r="L8" s="82">
        <f t="shared" ref="L8:L12" si="3">SUM(J8:K8)</f>
        <v>2674946.9765578927</v>
      </c>
    </row>
    <row r="9" spans="1:14" x14ac:dyDescent="0.25">
      <c r="A9" t="s">
        <v>857</v>
      </c>
      <c r="B9" s="54">
        <v>437.69009413980694</v>
      </c>
      <c r="C9" s="54">
        <v>619.65114451253567</v>
      </c>
      <c r="D9" s="55">
        <v>3621.5521577051577</v>
      </c>
      <c r="E9" s="55">
        <v>2661.8623897563439</v>
      </c>
      <c r="F9" s="56">
        <f t="shared" si="1"/>
        <v>1585117.5048381914</v>
      </c>
      <c r="G9" s="56">
        <f t="shared" si="1"/>
        <v>1649426.0763473918</v>
      </c>
      <c r="H9" s="34">
        <v>0.80641532610801447</v>
      </c>
      <c r="I9" s="34">
        <v>0.86961834053241027</v>
      </c>
      <c r="J9" s="56">
        <f t="shared" si="2"/>
        <v>1278263.0495836125</v>
      </c>
      <c r="K9" s="56">
        <f t="shared" si="2"/>
        <v>1434371.1673441036</v>
      </c>
      <c r="L9" s="82">
        <f t="shared" si="3"/>
        <v>2712634.216927716</v>
      </c>
    </row>
    <row r="10" spans="1:14" x14ac:dyDescent="0.25">
      <c r="A10" t="s">
        <v>858</v>
      </c>
      <c r="B10" s="54">
        <v>477.03302395012668</v>
      </c>
      <c r="C10" s="54">
        <v>678.66553922801529</v>
      </c>
      <c r="D10" s="55">
        <v>2633.6728648074559</v>
      </c>
      <c r="E10" s="55">
        <v>1862.5095192228698</v>
      </c>
      <c r="F10" s="56">
        <f t="shared" si="1"/>
        <v>1256348.9307944938</v>
      </c>
      <c r="G10" s="56">
        <f t="shared" si="1"/>
        <v>1264021.0271807006</v>
      </c>
      <c r="H10" s="34">
        <v>0.73990684560426068</v>
      </c>
      <c r="I10" s="34">
        <v>0.79399935439915714</v>
      </c>
      <c r="J10" s="56">
        <f t="shared" si="2"/>
        <v>929581.17436243943</v>
      </c>
      <c r="K10" s="56">
        <f t="shared" si="2"/>
        <v>1003631.8795284358</v>
      </c>
      <c r="L10" s="82">
        <f t="shared" si="3"/>
        <v>1933213.0538908751</v>
      </c>
    </row>
    <row r="11" spans="1:14" x14ac:dyDescent="0.25">
      <c r="A11" t="s">
        <v>859</v>
      </c>
      <c r="B11" s="54">
        <v>506.54022130786649</v>
      </c>
      <c r="C11" s="54">
        <v>727.844201490915</v>
      </c>
      <c r="D11" s="55">
        <v>3007.2193816076406</v>
      </c>
      <c r="E11" s="55">
        <v>2127.732106260632</v>
      </c>
      <c r="F11" s="56">
        <f t="shared" si="1"/>
        <v>1523277.5710808397</v>
      </c>
      <c r="G11" s="56">
        <f t="shared" si="1"/>
        <v>1548657.4758678523</v>
      </c>
      <c r="H11" s="34">
        <v>0.69680547595741049</v>
      </c>
      <c r="I11" s="34">
        <v>0.74035074937218703</v>
      </c>
      <c r="J11" s="56">
        <f t="shared" si="2"/>
        <v>1061428.1529322327</v>
      </c>
      <c r="K11" s="56">
        <f t="shared" si="2"/>
        <v>1146549.7227796041</v>
      </c>
      <c r="L11" s="82">
        <f t="shared" si="3"/>
        <v>2207977.8757118369</v>
      </c>
    </row>
    <row r="12" spans="1:14" x14ac:dyDescent="0.25">
      <c r="A12" t="s">
        <v>860</v>
      </c>
      <c r="B12" s="54">
        <v>668.82980677543537</v>
      </c>
      <c r="C12" s="54">
        <v>929.4767167688035</v>
      </c>
      <c r="D12" s="55">
        <v>1104.6328409754569</v>
      </c>
      <c r="E12" s="55">
        <v>843.46934207003699</v>
      </c>
      <c r="F12" s="56">
        <f t="shared" si="1"/>
        <v>738811.36958741513</v>
      </c>
      <c r="G12" s="56">
        <f t="shared" si="1"/>
        <v>783985.11476240086</v>
      </c>
      <c r="H12" s="34">
        <v>0.52772767664421538</v>
      </c>
      <c r="I12" s="34">
        <v>0.57974556035494018</v>
      </c>
      <c r="J12" s="56">
        <f t="shared" si="2"/>
        <v>389891.20755069732</v>
      </c>
      <c r="K12" s="56">
        <f t="shared" si="2"/>
        <v>454511.88966786017</v>
      </c>
      <c r="L12" s="82">
        <f t="shared" si="3"/>
        <v>844403.09721855749</v>
      </c>
      <c r="M12" s="56">
        <f>SUM(J7:J12)</f>
        <v>6208999.6181466542</v>
      </c>
      <c r="N12" s="56">
        <f>SUM(K7:K12)</f>
        <v>6845479.7308484903</v>
      </c>
    </row>
    <row r="13" spans="1:14" s="74" customFormat="1" x14ac:dyDescent="0.25">
      <c r="B13" s="75"/>
      <c r="C13" s="75"/>
      <c r="D13" s="76"/>
      <c r="E13" s="76"/>
      <c r="F13" s="77"/>
      <c r="G13" s="77"/>
      <c r="H13" s="78"/>
      <c r="I13" s="78"/>
      <c r="J13" s="77"/>
      <c r="K13" s="77"/>
      <c r="L13" s="76"/>
      <c r="M13" s="77"/>
      <c r="N13" s="77"/>
    </row>
    <row r="14" spans="1:14" s="72" customFormat="1" ht="30" x14ac:dyDescent="0.25">
      <c r="A14" s="73" t="s">
        <v>867</v>
      </c>
      <c r="J14" s="71" t="s">
        <v>870</v>
      </c>
      <c r="K14" s="71" t="s">
        <v>852</v>
      </c>
      <c r="L14" s="83" t="s">
        <v>794</v>
      </c>
    </row>
    <row r="15" spans="1:14" x14ac:dyDescent="0.25">
      <c r="A15" s="1" t="s">
        <v>868</v>
      </c>
      <c r="J15" s="56">
        <v>21482219.113804542</v>
      </c>
      <c r="K15">
        <v>0.74</v>
      </c>
      <c r="L15" s="82">
        <f t="shared" ref="L15:L19" si="4">J15*K15</f>
        <v>15896842.14421536</v>
      </c>
    </row>
    <row r="16" spans="1:14" x14ac:dyDescent="0.25">
      <c r="A16" s="1" t="s">
        <v>869</v>
      </c>
      <c r="J16" s="56">
        <v>20368739.241520863</v>
      </c>
      <c r="K16" s="35">
        <v>0.74650483414771185</v>
      </c>
      <c r="L16" s="82">
        <f t="shared" si="4"/>
        <v>15205362.309289522</v>
      </c>
    </row>
    <row r="17" spans="1:13" s="74" customFormat="1" x14ac:dyDescent="0.25">
      <c r="A17" s="79"/>
      <c r="J17" s="77"/>
      <c r="K17" s="80"/>
      <c r="L17" s="75"/>
    </row>
    <row r="18" spans="1:13" ht="30" x14ac:dyDescent="0.25">
      <c r="J18" s="71" t="s">
        <v>870</v>
      </c>
      <c r="K18" s="71" t="s">
        <v>852</v>
      </c>
      <c r="L18" s="84" t="s">
        <v>794</v>
      </c>
    </row>
    <row r="19" spans="1:13" x14ac:dyDescent="0.25">
      <c r="J19" s="56">
        <v>52821817.563334949</v>
      </c>
      <c r="K19" s="35">
        <v>7.3333122237266707E-2</v>
      </c>
      <c r="L19" s="82">
        <f t="shared" si="4"/>
        <v>3873588.8041666434</v>
      </c>
    </row>
    <row r="20" spans="1:13" x14ac:dyDescent="0.25">
      <c r="L20" s="85"/>
    </row>
    <row r="21" spans="1:13" x14ac:dyDescent="0.25">
      <c r="K21" s="1" t="s">
        <v>794</v>
      </c>
      <c r="L21" s="86">
        <f>SUM(L2:L20)</f>
        <v>56905444.979999997</v>
      </c>
      <c r="M21" s="1"/>
    </row>
    <row r="22" spans="1:13" x14ac:dyDescent="0.25">
      <c r="K22" t="s">
        <v>835</v>
      </c>
      <c r="L22" s="82">
        <v>56905444.979999974</v>
      </c>
    </row>
    <row r="23" spans="1:13" x14ac:dyDescent="0.25">
      <c r="L23" s="55">
        <f>L22-L21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A58A-E537-4503-8FE6-31CBCFE01D30}">
  <dimension ref="A1:B22"/>
  <sheetViews>
    <sheetView workbookViewId="0"/>
  </sheetViews>
  <sheetFormatPr defaultRowHeight="15" x14ac:dyDescent="0.25"/>
  <cols>
    <col min="1" max="1" width="43.140625" style="30" bestFit="1" customWidth="1"/>
    <col min="2" max="2" width="29.42578125" style="30" bestFit="1" customWidth="1"/>
  </cols>
  <sheetData>
    <row r="1" spans="1:2" x14ac:dyDescent="0.25">
      <c r="A1" s="57" t="s">
        <v>836</v>
      </c>
      <c r="B1" s="57" t="s">
        <v>837</v>
      </c>
    </row>
    <row r="2" spans="1:2" x14ac:dyDescent="0.25">
      <c r="A2" s="58" t="s">
        <v>838</v>
      </c>
      <c r="B2" s="60">
        <v>8875172.3733333312</v>
      </c>
    </row>
    <row r="3" spans="1:2" x14ac:dyDescent="0.25">
      <c r="A3" s="58" t="s">
        <v>839</v>
      </c>
      <c r="B3" s="61">
        <v>6208999.6181466542</v>
      </c>
    </row>
    <row r="4" spans="1:2" x14ac:dyDescent="0.25">
      <c r="A4" s="58" t="s">
        <v>840</v>
      </c>
      <c r="B4" s="61">
        <v>6845479.7308484903</v>
      </c>
    </row>
    <row r="5" spans="1:2" x14ac:dyDescent="0.25">
      <c r="A5" s="58" t="s">
        <v>841</v>
      </c>
      <c r="B5" s="61">
        <v>15896842.14421536</v>
      </c>
    </row>
    <row r="6" spans="1:2" x14ac:dyDescent="0.25">
      <c r="A6" s="58" t="s">
        <v>842</v>
      </c>
      <c r="B6" s="61">
        <v>15205362.309289522</v>
      </c>
    </row>
    <row r="7" spans="1:2" x14ac:dyDescent="0.25">
      <c r="A7" s="58" t="s">
        <v>843</v>
      </c>
      <c r="B7" s="61">
        <v>3873588.8041666434</v>
      </c>
    </row>
    <row r="8" spans="1:2" x14ac:dyDescent="0.25">
      <c r="A8" s="58" t="s">
        <v>844</v>
      </c>
      <c r="B8" s="61">
        <f>SUM(B2:B7)</f>
        <v>56905444.980000004</v>
      </c>
    </row>
    <row r="9" spans="1:2" x14ac:dyDescent="0.25">
      <c r="A9" s="58" t="s">
        <v>845</v>
      </c>
      <c r="B9" s="61">
        <v>624648132</v>
      </c>
    </row>
    <row r="10" spans="1:2" x14ac:dyDescent="0.25">
      <c r="A10" s="58" t="s">
        <v>846</v>
      </c>
      <c r="B10" s="59">
        <f>B8/B9</f>
        <v>9.1100000247819529E-2</v>
      </c>
    </row>
    <row r="13" spans="1:2" x14ac:dyDescent="0.25">
      <c r="A13" s="57" t="s">
        <v>836</v>
      </c>
      <c r="B13" s="57" t="s">
        <v>847</v>
      </c>
    </row>
    <row r="14" spans="1:2" x14ac:dyDescent="0.25">
      <c r="A14" s="58" t="s">
        <v>838</v>
      </c>
      <c r="B14" s="60">
        <v>11203812.053333333</v>
      </c>
    </row>
    <row r="15" spans="1:2" x14ac:dyDescent="0.25">
      <c r="A15" s="58" t="s">
        <v>839</v>
      </c>
      <c r="B15" s="61">
        <v>7140421.9003105043</v>
      </c>
    </row>
    <row r="16" spans="1:2" x14ac:dyDescent="0.25">
      <c r="A16" s="58" t="s">
        <v>840</v>
      </c>
      <c r="B16" s="61">
        <v>7740949.1728547681</v>
      </c>
    </row>
    <row r="17" spans="1:2" x14ac:dyDescent="0.25">
      <c r="A17" s="58" t="s">
        <v>841</v>
      </c>
      <c r="B17" s="61">
        <v>20945163.635959428</v>
      </c>
    </row>
    <row r="18" spans="1:2" x14ac:dyDescent="0.25">
      <c r="A18" s="58" t="s">
        <v>842</v>
      </c>
      <c r="B18" s="61">
        <v>19914367.292541992</v>
      </c>
    </row>
    <row r="19" spans="1:2" x14ac:dyDescent="0.25">
      <c r="A19" s="58" t="s">
        <v>843</v>
      </c>
      <c r="B19" s="61">
        <v>4889821.1249999702</v>
      </c>
    </row>
    <row r="20" spans="1:2" x14ac:dyDescent="0.25">
      <c r="A20" s="58" t="s">
        <v>844</v>
      </c>
      <c r="B20" s="61">
        <f>SUM(B14:B19)</f>
        <v>71834535.179999992</v>
      </c>
    </row>
    <row r="21" spans="1:2" x14ac:dyDescent="0.25">
      <c r="A21" s="58" t="s">
        <v>845</v>
      </c>
      <c r="B21" s="61">
        <v>624648132</v>
      </c>
    </row>
    <row r="22" spans="1:2" x14ac:dyDescent="0.25">
      <c r="A22" s="58" t="s">
        <v>846</v>
      </c>
      <c r="B22" s="59">
        <f>B20/B21</f>
        <v>0.11499999999999999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C2B7-FF03-4944-BE30-91A443BE8E97}">
  <dimension ref="A1:B20"/>
  <sheetViews>
    <sheetView workbookViewId="0"/>
  </sheetViews>
  <sheetFormatPr defaultRowHeight="15" x14ac:dyDescent="0.25"/>
  <cols>
    <col min="1" max="1" width="43.140625" style="30" bestFit="1" customWidth="1"/>
    <col min="2" max="2" width="29.42578125" style="30" bestFit="1" customWidth="1"/>
  </cols>
  <sheetData>
    <row r="1" spans="1:2" x14ac:dyDescent="0.25">
      <c r="A1" s="57" t="s">
        <v>836</v>
      </c>
      <c r="B1" s="57" t="s">
        <v>837</v>
      </c>
    </row>
    <row r="2" spans="1:2" x14ac:dyDescent="0.25">
      <c r="A2" s="58" t="s">
        <v>838</v>
      </c>
      <c r="B2" s="60">
        <v>9093057.5861678049</v>
      </c>
    </row>
    <row r="3" spans="1:2" x14ac:dyDescent="0.25">
      <c r="A3" s="58" t="s">
        <v>839</v>
      </c>
      <c r="B3" s="61">
        <v>2905032.6585661443</v>
      </c>
    </row>
    <row r="4" spans="1:2" x14ac:dyDescent="0.25">
      <c r="A4" s="58" t="s">
        <v>840</v>
      </c>
      <c r="B4" s="61">
        <v>3056396.3799406965</v>
      </c>
    </row>
    <row r="5" spans="1:2" x14ac:dyDescent="0.25">
      <c r="A5" s="58" t="s">
        <v>841</v>
      </c>
      <c r="B5" s="61">
        <v>21482219.113804542</v>
      </c>
    </row>
    <row r="6" spans="1:2" x14ac:dyDescent="0.25">
      <c r="A6" s="58" t="s">
        <v>842</v>
      </c>
      <c r="B6" s="61">
        <v>20368739.241520863</v>
      </c>
    </row>
    <row r="7" spans="1:2" x14ac:dyDescent="0.25">
      <c r="A7" s="58" t="s">
        <v>844</v>
      </c>
      <c r="B7" s="61">
        <f>SUM(B2:B6)</f>
        <v>56905444.980000049</v>
      </c>
    </row>
    <row r="8" spans="1:2" x14ac:dyDescent="0.25">
      <c r="A8" s="58" t="s">
        <v>845</v>
      </c>
      <c r="B8" s="61">
        <v>624648132</v>
      </c>
    </row>
    <row r="9" spans="1:2" x14ac:dyDescent="0.25">
      <c r="A9" s="58" t="s">
        <v>846</v>
      </c>
      <c r="B9" s="59">
        <f>B7/B8</f>
        <v>9.1100000247819599E-2</v>
      </c>
    </row>
    <row r="12" spans="1:2" x14ac:dyDescent="0.25">
      <c r="A12" s="57" t="s">
        <v>836</v>
      </c>
      <c r="B12" s="57" t="s">
        <v>847</v>
      </c>
    </row>
    <row r="13" spans="1:2" x14ac:dyDescent="0.25">
      <c r="A13" s="58" t="s">
        <v>838</v>
      </c>
      <c r="B13" s="60">
        <v>14548892.137868486</v>
      </c>
    </row>
    <row r="14" spans="1:2" x14ac:dyDescent="0.25">
      <c r="A14" s="58" t="s">
        <v>839</v>
      </c>
      <c r="B14" s="61">
        <v>7521443.1823467845</v>
      </c>
    </row>
    <row r="15" spans="1:2" x14ac:dyDescent="0.25">
      <c r="A15" s="58" t="s">
        <v>840</v>
      </c>
      <c r="B15" s="61">
        <v>7913241.5044593811</v>
      </c>
    </row>
    <row r="16" spans="1:2" x14ac:dyDescent="0.25">
      <c r="A16" s="58" t="s">
        <v>841</v>
      </c>
      <c r="B16" s="61">
        <v>21482219.113804542</v>
      </c>
    </row>
    <row r="17" spans="1:2" x14ac:dyDescent="0.25">
      <c r="A17" s="58" t="s">
        <v>842</v>
      </c>
      <c r="B17" s="61">
        <v>20368739.241520863</v>
      </c>
    </row>
    <row r="18" spans="1:2" x14ac:dyDescent="0.25">
      <c r="A18" s="58" t="s">
        <v>844</v>
      </c>
      <c r="B18" s="61">
        <f>SUM(B13:B17)</f>
        <v>71834535.180000052</v>
      </c>
    </row>
    <row r="19" spans="1:2" x14ac:dyDescent="0.25">
      <c r="A19" s="58" t="s">
        <v>845</v>
      </c>
      <c r="B19" s="61">
        <v>624648132</v>
      </c>
    </row>
    <row r="20" spans="1:2" x14ac:dyDescent="0.25">
      <c r="A20" s="58" t="s">
        <v>846</v>
      </c>
      <c r="B20" s="59">
        <f>B18/B19</f>
        <v>0.11500000000000009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73C4-9E59-4D22-A2B9-90DE865C6AA7}">
  <dimension ref="A1:N23"/>
  <sheetViews>
    <sheetView topLeftCell="A6" workbookViewId="0">
      <selection activeCell="L16" sqref="L16"/>
    </sheetView>
  </sheetViews>
  <sheetFormatPr defaultRowHeight="15" x14ac:dyDescent="0.25"/>
  <cols>
    <col min="1" max="1" width="9.42578125" bestFit="1" customWidth="1"/>
    <col min="2" max="2" width="11.85546875" bestFit="1" customWidth="1"/>
    <col min="3" max="3" width="10.42578125" bestFit="1" customWidth="1"/>
    <col min="4" max="4" width="8.5703125" customWidth="1"/>
    <col min="5" max="5" width="10.140625" customWidth="1"/>
    <col min="6" max="7" width="12.42578125" bestFit="1" customWidth="1"/>
    <col min="9" max="9" width="9.85546875" customWidth="1"/>
    <col min="10" max="10" width="15.28515625" customWidth="1"/>
    <col min="11" max="12" width="13.5703125" bestFit="1" customWidth="1"/>
    <col min="13" max="14" width="9.7109375" bestFit="1" customWidth="1"/>
  </cols>
  <sheetData>
    <row r="1" spans="1:14" s="70" customFormat="1" ht="60" x14ac:dyDescent="0.25">
      <c r="A1" s="70" t="s">
        <v>817</v>
      </c>
      <c r="J1" s="71" t="s">
        <v>853</v>
      </c>
      <c r="K1" s="71" t="s">
        <v>852</v>
      </c>
      <c r="L1" s="81" t="s">
        <v>874</v>
      </c>
      <c r="M1" s="71" t="s">
        <v>873</v>
      </c>
    </row>
    <row r="2" spans="1:14" x14ac:dyDescent="0.25">
      <c r="J2" s="54">
        <v>218878070.86947075</v>
      </c>
      <c r="K2">
        <v>0.02</v>
      </c>
      <c r="L2" s="82">
        <f>J2*K2</f>
        <v>4377561.4173894152</v>
      </c>
    </row>
    <row r="3" spans="1:14" x14ac:dyDescent="0.25">
      <c r="J3" s="54">
        <v>137337992.50701159</v>
      </c>
      <c r="K3">
        <v>0.02</v>
      </c>
      <c r="L3" s="82">
        <f>J3*K3</f>
        <v>2746759.8501402321</v>
      </c>
    </row>
    <row r="4" spans="1:14" x14ac:dyDescent="0.25">
      <c r="J4" s="54">
        <v>98436815.931907818</v>
      </c>
      <c r="K4">
        <v>0.02</v>
      </c>
      <c r="L4" s="82">
        <f t="shared" ref="L4" si="0">J4*K4</f>
        <v>1968736.3186381564</v>
      </c>
      <c r="M4" s="56">
        <f>SUM(L2:L4)</f>
        <v>9093057.5861678049</v>
      </c>
    </row>
    <row r="5" spans="1:14" s="74" customFormat="1" x14ac:dyDescent="0.25">
      <c r="J5" s="75"/>
      <c r="L5" s="76"/>
      <c r="M5" s="76"/>
    </row>
    <row r="6" spans="1:14" ht="90" x14ac:dyDescent="0.25">
      <c r="A6" s="73" t="s">
        <v>854</v>
      </c>
      <c r="B6" s="71" t="s">
        <v>876</v>
      </c>
      <c r="C6" s="71" t="s">
        <v>877</v>
      </c>
      <c r="D6" s="71" t="s">
        <v>878</v>
      </c>
      <c r="E6" s="71" t="s">
        <v>879</v>
      </c>
      <c r="F6" s="71" t="s">
        <v>861</v>
      </c>
      <c r="G6" s="71" t="s">
        <v>862</v>
      </c>
      <c r="H6" s="71" t="s">
        <v>871</v>
      </c>
      <c r="I6" s="71" t="s">
        <v>872</v>
      </c>
      <c r="J6" s="71" t="s">
        <v>863</v>
      </c>
      <c r="K6" s="71" t="s">
        <v>864</v>
      </c>
      <c r="L6" s="81" t="s">
        <v>875</v>
      </c>
      <c r="M6" s="71" t="s">
        <v>865</v>
      </c>
      <c r="N6" s="71" t="s">
        <v>866</v>
      </c>
    </row>
    <row r="7" spans="1:14" x14ac:dyDescent="0.25">
      <c r="A7" t="s">
        <v>855</v>
      </c>
      <c r="B7" s="54">
        <v>231.1397126356284</v>
      </c>
      <c r="C7" s="54">
        <v>334.41490338771769</v>
      </c>
      <c r="D7" s="55">
        <v>5597.986819800889</v>
      </c>
      <c r="E7" s="55">
        <v>4148.9232828793574</v>
      </c>
      <c r="F7" s="56">
        <f>B7*D7</f>
        <v>1293917.0648668127</v>
      </c>
      <c r="G7" s="56">
        <f>C7*E7</f>
        <v>1387461.7788071528</v>
      </c>
      <c r="H7" s="35">
        <v>0.37957000000000002</v>
      </c>
      <c r="I7" s="35">
        <v>0.37957000000000002</v>
      </c>
      <c r="J7" s="56">
        <f>F7*H7</f>
        <v>491132.10031149612</v>
      </c>
      <c r="K7" s="56">
        <f>G7*I7</f>
        <v>526638.86738183105</v>
      </c>
      <c r="L7" s="82">
        <f>SUM(J7:K7)</f>
        <v>1017770.9676933272</v>
      </c>
    </row>
    <row r="8" spans="1:14" x14ac:dyDescent="0.25">
      <c r="A8" t="s">
        <v>856</v>
      </c>
      <c r="B8" s="54">
        <v>280.31837489852808</v>
      </c>
      <c r="C8" s="54">
        <v>442.6079603660969</v>
      </c>
      <c r="D8" s="55">
        <v>4480.6583427529986</v>
      </c>
      <c r="E8" s="55">
        <v>3205.9955637162216</v>
      </c>
      <c r="F8" s="56">
        <f t="shared" ref="F8:G12" si="1">B8*D8</f>
        <v>1256010.8651160526</v>
      </c>
      <c r="G8" s="56">
        <f t="shared" si="1"/>
        <v>1418999.157399192</v>
      </c>
      <c r="H8" s="35">
        <v>0.37957000000000002</v>
      </c>
      <c r="I8" s="35">
        <v>0.37957000000000002</v>
      </c>
      <c r="J8" s="56">
        <f t="shared" ref="J8:K12" si="2">F8*H8</f>
        <v>476744.04407210008</v>
      </c>
      <c r="K8" s="56">
        <f t="shared" si="2"/>
        <v>538609.51017401135</v>
      </c>
      <c r="L8" s="82">
        <f t="shared" ref="L8:L12" si="3">SUM(J8:K8)</f>
        <v>1015353.5542461114</v>
      </c>
    </row>
    <row r="9" spans="1:14" x14ac:dyDescent="0.25">
      <c r="A9" t="s">
        <v>857</v>
      </c>
      <c r="B9" s="54">
        <v>437.69009413980694</v>
      </c>
      <c r="C9" s="54">
        <v>619.65114451253567</v>
      </c>
      <c r="D9" s="55">
        <v>3621.5521577051577</v>
      </c>
      <c r="E9" s="55">
        <v>2661.8623897563439</v>
      </c>
      <c r="F9" s="56">
        <f t="shared" si="1"/>
        <v>1585117.5048381914</v>
      </c>
      <c r="G9" s="56">
        <f t="shared" si="1"/>
        <v>1649426.0763473918</v>
      </c>
      <c r="H9" s="35">
        <v>0.37957000000000002</v>
      </c>
      <c r="I9" s="35">
        <v>0.37957000000000002</v>
      </c>
      <c r="J9" s="56">
        <f t="shared" si="2"/>
        <v>601663.05131143238</v>
      </c>
      <c r="K9" s="56">
        <f t="shared" si="2"/>
        <v>626072.65579917957</v>
      </c>
      <c r="L9" s="82">
        <f t="shared" si="3"/>
        <v>1227735.707110612</v>
      </c>
    </row>
    <row r="10" spans="1:14" x14ac:dyDescent="0.25">
      <c r="A10" t="s">
        <v>858</v>
      </c>
      <c r="B10" s="54">
        <v>477.03302395012668</v>
      </c>
      <c r="C10" s="54">
        <v>678.66553922801529</v>
      </c>
      <c r="D10" s="55">
        <v>2633.6728648074559</v>
      </c>
      <c r="E10" s="55">
        <v>1862.5095192228698</v>
      </c>
      <c r="F10" s="56">
        <f t="shared" si="1"/>
        <v>1256348.9307944938</v>
      </c>
      <c r="G10" s="56">
        <f t="shared" si="1"/>
        <v>1264021.0271807006</v>
      </c>
      <c r="H10" s="35">
        <v>0.37957000000000002</v>
      </c>
      <c r="I10" s="35">
        <v>0.37957000000000002</v>
      </c>
      <c r="J10" s="56">
        <f t="shared" si="2"/>
        <v>476872.36366166599</v>
      </c>
      <c r="K10" s="56">
        <f t="shared" si="2"/>
        <v>479784.46128697856</v>
      </c>
      <c r="L10" s="82">
        <f t="shared" si="3"/>
        <v>956656.8249486445</v>
      </c>
    </row>
    <row r="11" spans="1:14" x14ac:dyDescent="0.25">
      <c r="A11" t="s">
        <v>859</v>
      </c>
      <c r="B11" s="54">
        <v>506.54022130786649</v>
      </c>
      <c r="C11" s="54">
        <v>727.844201490915</v>
      </c>
      <c r="D11" s="55">
        <v>3007.2193816076406</v>
      </c>
      <c r="E11" s="55">
        <v>2127.732106260632</v>
      </c>
      <c r="F11" s="56">
        <f t="shared" si="1"/>
        <v>1523277.5710808397</v>
      </c>
      <c r="G11" s="56">
        <f t="shared" si="1"/>
        <v>1548657.4758678523</v>
      </c>
      <c r="H11" s="35">
        <v>0.37957000000000002</v>
      </c>
      <c r="I11" s="35">
        <v>0.37957000000000002</v>
      </c>
      <c r="J11" s="56">
        <f t="shared" si="2"/>
        <v>578190.46765515441</v>
      </c>
      <c r="K11" s="56">
        <f t="shared" si="2"/>
        <v>587823.91811516078</v>
      </c>
      <c r="L11" s="82">
        <f t="shared" si="3"/>
        <v>1166014.3857703153</v>
      </c>
    </row>
    <row r="12" spans="1:14" x14ac:dyDescent="0.25">
      <c r="A12" t="s">
        <v>860</v>
      </c>
      <c r="B12" s="54">
        <v>668.82980677543537</v>
      </c>
      <c r="C12" s="54">
        <v>929.4767167688035</v>
      </c>
      <c r="D12" s="55">
        <v>1104.6328409754569</v>
      </c>
      <c r="E12" s="55">
        <v>843.46934207003699</v>
      </c>
      <c r="F12" s="56">
        <f t="shared" si="1"/>
        <v>738811.36958741513</v>
      </c>
      <c r="G12" s="56">
        <f t="shared" si="1"/>
        <v>783985.11476240086</v>
      </c>
      <c r="H12" s="35">
        <v>0.37957000000000002</v>
      </c>
      <c r="I12" s="35">
        <v>0.37942935596894201</v>
      </c>
      <c r="J12" s="56">
        <f t="shared" si="2"/>
        <v>280430.63155429519</v>
      </c>
      <c r="K12" s="56">
        <f t="shared" si="2"/>
        <v>297466.96718353487</v>
      </c>
      <c r="L12" s="82">
        <f t="shared" si="3"/>
        <v>577897.59873783006</v>
      </c>
      <c r="M12" s="56">
        <f>SUM(J7:J12)</f>
        <v>2905032.6585661443</v>
      </c>
      <c r="N12" s="56">
        <f>SUM(K7:K12)</f>
        <v>3056396.3799406965</v>
      </c>
    </row>
    <row r="13" spans="1:14" s="74" customFormat="1" x14ac:dyDescent="0.25">
      <c r="B13" s="75"/>
      <c r="C13" s="75"/>
      <c r="D13" s="76"/>
      <c r="E13" s="76"/>
      <c r="F13" s="77"/>
      <c r="G13" s="77"/>
      <c r="H13" s="78"/>
      <c r="I13" s="78"/>
      <c r="J13" s="77"/>
      <c r="K13" s="77"/>
      <c r="L13" s="76"/>
      <c r="M13" s="77"/>
      <c r="N13" s="77"/>
    </row>
    <row r="14" spans="1:14" s="72" customFormat="1" ht="30" x14ac:dyDescent="0.25">
      <c r="A14" s="73" t="s">
        <v>867</v>
      </c>
      <c r="J14" s="71" t="s">
        <v>870</v>
      </c>
      <c r="K14" s="71" t="s">
        <v>852</v>
      </c>
      <c r="L14" s="83" t="s">
        <v>794</v>
      </c>
    </row>
    <row r="15" spans="1:14" x14ac:dyDescent="0.25">
      <c r="A15" s="1" t="s">
        <v>868</v>
      </c>
      <c r="J15" s="56">
        <v>21482219.113804542</v>
      </c>
      <c r="K15">
        <v>1</v>
      </c>
      <c r="L15" s="82">
        <f t="shared" ref="L15:L19" si="4">J15*K15</f>
        <v>21482219.113804542</v>
      </c>
    </row>
    <row r="16" spans="1:14" x14ac:dyDescent="0.25">
      <c r="A16" s="1" t="s">
        <v>869</v>
      </c>
      <c r="J16" s="56">
        <v>20368739.241520863</v>
      </c>
      <c r="K16" s="35">
        <v>1</v>
      </c>
      <c r="L16" s="82">
        <f t="shared" si="4"/>
        <v>20368739.241520863</v>
      </c>
    </row>
    <row r="17" spans="1:13" s="74" customFormat="1" x14ac:dyDescent="0.25">
      <c r="A17" s="79"/>
      <c r="J17" s="77"/>
      <c r="K17" s="80"/>
      <c r="L17" s="75"/>
    </row>
    <row r="18" spans="1:13" ht="30" x14ac:dyDescent="0.25">
      <c r="J18" s="71" t="s">
        <v>870</v>
      </c>
      <c r="K18" s="71" t="s">
        <v>852</v>
      </c>
      <c r="L18" s="84" t="s">
        <v>794</v>
      </c>
    </row>
    <row r="19" spans="1:13" x14ac:dyDescent="0.25">
      <c r="J19" s="56">
        <v>52821817.563334949</v>
      </c>
      <c r="K19" s="35">
        <v>0</v>
      </c>
      <c r="L19" s="82">
        <f t="shared" si="4"/>
        <v>0</v>
      </c>
    </row>
    <row r="20" spans="1:13" x14ac:dyDescent="0.25">
      <c r="L20" s="85"/>
    </row>
    <row r="21" spans="1:13" x14ac:dyDescent="0.25">
      <c r="K21" s="1" t="s">
        <v>794</v>
      </c>
      <c r="L21" s="86">
        <f>SUM(L2:L20)</f>
        <v>56905444.980000049</v>
      </c>
      <c r="M21" s="1"/>
    </row>
    <row r="22" spans="1:13" x14ac:dyDescent="0.25">
      <c r="K22" t="s">
        <v>835</v>
      </c>
      <c r="L22" s="82">
        <v>56905444.979999974</v>
      </c>
    </row>
    <row r="23" spans="1:13" x14ac:dyDescent="0.25">
      <c r="L23" s="55">
        <f>L22-L21</f>
        <v>-7.4505805969238281E-8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A213-7B15-498F-B800-B26B7324C374}">
  <dimension ref="A1:N23"/>
  <sheetViews>
    <sheetView workbookViewId="0">
      <selection activeCell="F25" sqref="F25"/>
    </sheetView>
  </sheetViews>
  <sheetFormatPr defaultRowHeight="15" x14ac:dyDescent="0.25"/>
  <cols>
    <col min="1" max="1" width="9.42578125" bestFit="1" customWidth="1"/>
    <col min="2" max="2" width="11.85546875" bestFit="1" customWidth="1"/>
    <col min="3" max="3" width="10.42578125" bestFit="1" customWidth="1"/>
    <col min="4" max="4" width="8.5703125" customWidth="1"/>
    <col min="5" max="5" width="10.140625" customWidth="1"/>
    <col min="6" max="7" width="12.42578125" bestFit="1" customWidth="1"/>
    <col min="9" max="9" width="9.85546875" customWidth="1"/>
    <col min="10" max="10" width="15.28515625" customWidth="1"/>
    <col min="11" max="12" width="13.5703125" bestFit="1" customWidth="1"/>
    <col min="13" max="13" width="10.7109375" bestFit="1" customWidth="1"/>
    <col min="14" max="14" width="9.7109375" bestFit="1" customWidth="1"/>
  </cols>
  <sheetData>
    <row r="1" spans="1:14" s="70" customFormat="1" ht="60" x14ac:dyDescent="0.25">
      <c r="A1" s="70" t="s">
        <v>817</v>
      </c>
      <c r="J1" s="71" t="s">
        <v>853</v>
      </c>
      <c r="K1" s="71" t="s">
        <v>852</v>
      </c>
      <c r="L1" s="81" t="s">
        <v>874</v>
      </c>
      <c r="M1" s="71" t="s">
        <v>873</v>
      </c>
    </row>
    <row r="2" spans="1:14" x14ac:dyDescent="0.25">
      <c r="J2" s="54">
        <v>218878070.86947075</v>
      </c>
      <c r="K2">
        <v>2.9621909072836534E-2</v>
      </c>
      <c r="L2" s="82">
        <f>J2*K2</f>
        <v>6483586.3133333335</v>
      </c>
    </row>
    <row r="3" spans="1:14" x14ac:dyDescent="0.25">
      <c r="J3" s="54">
        <v>137337992.50701159</v>
      </c>
      <c r="K3">
        <v>2.1010203129717984E-2</v>
      </c>
      <c r="L3" s="82">
        <f>J3*K3</f>
        <v>2885499.12</v>
      </c>
    </row>
    <row r="4" spans="1:14" x14ac:dyDescent="0.25">
      <c r="J4" s="54">
        <v>98436815.931907818</v>
      </c>
      <c r="K4">
        <v>1.8638622172309438E-2</v>
      </c>
      <c r="L4" s="82">
        <f t="shared" ref="L4" si="0">J4*K4</f>
        <v>1834726.6199999999</v>
      </c>
      <c r="M4" s="56">
        <f>SUM(L2:L4)</f>
        <v>11203812.053333333</v>
      </c>
    </row>
    <row r="5" spans="1:14" s="74" customFormat="1" x14ac:dyDescent="0.25">
      <c r="J5" s="75"/>
      <c r="L5" s="76"/>
      <c r="M5" s="76"/>
    </row>
    <row r="6" spans="1:14" ht="90" x14ac:dyDescent="0.25">
      <c r="A6" s="73" t="s">
        <v>854</v>
      </c>
      <c r="B6" s="71" t="s">
        <v>876</v>
      </c>
      <c r="C6" s="71" t="s">
        <v>877</v>
      </c>
      <c r="D6" s="71" t="s">
        <v>878</v>
      </c>
      <c r="E6" s="71" t="s">
        <v>879</v>
      </c>
      <c r="F6" s="71" t="s">
        <v>861</v>
      </c>
      <c r="G6" s="71" t="s">
        <v>862</v>
      </c>
      <c r="H6" s="71" t="s">
        <v>871</v>
      </c>
      <c r="I6" s="71" t="s">
        <v>872</v>
      </c>
      <c r="J6" s="71" t="s">
        <v>863</v>
      </c>
      <c r="K6" s="71" t="s">
        <v>864</v>
      </c>
      <c r="L6" s="81" t="s">
        <v>875</v>
      </c>
      <c r="M6" s="71" t="s">
        <v>865</v>
      </c>
      <c r="N6" s="71" t="s">
        <v>866</v>
      </c>
    </row>
    <row r="7" spans="1:14" x14ac:dyDescent="0.25">
      <c r="A7" t="s">
        <v>855</v>
      </c>
      <c r="B7" s="54">
        <v>231.1397126356284</v>
      </c>
      <c r="C7" s="54">
        <v>334.41490338771769</v>
      </c>
      <c r="D7" s="55">
        <v>5597.986819800889</v>
      </c>
      <c r="E7" s="55">
        <v>4148.9232828793574</v>
      </c>
      <c r="F7" s="56">
        <f>B7*D7</f>
        <v>1293917.0648668127</v>
      </c>
      <c r="G7" s="56">
        <f>C7*E7</f>
        <v>1387461.7788071528</v>
      </c>
      <c r="H7" s="34">
        <v>0.9999579793730915</v>
      </c>
      <c r="I7" s="34">
        <v>0.99998533741269302</v>
      </c>
      <c r="J7" s="56">
        <f>F7*H7</f>
        <v>1293862.6936605794</v>
      </c>
      <c r="K7" s="56">
        <f>G7*I7</f>
        <v>1387441.4350276859</v>
      </c>
      <c r="L7" s="82">
        <f>SUM(J7:K7)</f>
        <v>2681304.1286882656</v>
      </c>
    </row>
    <row r="8" spans="1:14" x14ac:dyDescent="0.25">
      <c r="A8" t="s">
        <v>856</v>
      </c>
      <c r="B8" s="54">
        <v>280.31837489852808</v>
      </c>
      <c r="C8" s="54">
        <v>442.6079603660969</v>
      </c>
      <c r="D8" s="55">
        <v>4480.6583427529986</v>
      </c>
      <c r="E8" s="55">
        <v>3205.9955637162216</v>
      </c>
      <c r="F8" s="56">
        <f t="shared" ref="F8:G12" si="1">B8*D8</f>
        <v>1256010.8651160526</v>
      </c>
      <c r="G8" s="56">
        <f t="shared" si="1"/>
        <v>1418999.157399192</v>
      </c>
      <c r="H8" s="34">
        <v>0.99997012361914872</v>
      </c>
      <c r="I8" s="34">
        <v>0.99998201486007998</v>
      </c>
      <c r="J8" s="56">
        <f t="shared" ref="J8:K12" si="2">F8*H8</f>
        <v>1255973.340057093</v>
      </c>
      <c r="K8" s="56">
        <f t="shared" si="2"/>
        <v>1418973.6365007998</v>
      </c>
      <c r="L8" s="82">
        <f t="shared" ref="L8:L12" si="3">SUM(J8:K8)</f>
        <v>2674946.9765578927</v>
      </c>
    </row>
    <row r="9" spans="1:14" x14ac:dyDescent="0.25">
      <c r="A9" t="s">
        <v>857</v>
      </c>
      <c r="B9" s="54">
        <v>437.69009413980694</v>
      </c>
      <c r="C9" s="54">
        <v>619.65114451253567</v>
      </c>
      <c r="D9" s="55">
        <v>3621.5521577051577</v>
      </c>
      <c r="E9" s="55">
        <v>2661.8623897563439</v>
      </c>
      <c r="F9" s="56">
        <f t="shared" si="1"/>
        <v>1585117.5048381914</v>
      </c>
      <c r="G9" s="56">
        <f t="shared" si="1"/>
        <v>1649426.0763473918</v>
      </c>
      <c r="H9" s="34">
        <v>0.99999978491675223</v>
      </c>
      <c r="I9" s="34">
        <v>0.99999815297277217</v>
      </c>
      <c r="J9" s="56">
        <f t="shared" si="2"/>
        <v>1585117.1639059705</v>
      </c>
      <c r="K9" s="56">
        <f t="shared" si="2"/>
        <v>1649423.0298125185</v>
      </c>
      <c r="L9" s="82">
        <f t="shared" si="3"/>
        <v>3234540.1937184893</v>
      </c>
    </row>
    <row r="10" spans="1:14" x14ac:dyDescent="0.25">
      <c r="A10" t="s">
        <v>858</v>
      </c>
      <c r="B10" s="54">
        <v>477.03302395012668</v>
      </c>
      <c r="C10" s="54">
        <v>678.66553922801529</v>
      </c>
      <c r="D10" s="55">
        <v>2633.6728648074559</v>
      </c>
      <c r="E10" s="55">
        <v>1862.5095192228698</v>
      </c>
      <c r="F10" s="56">
        <f t="shared" si="1"/>
        <v>1256348.9307944938</v>
      </c>
      <c r="G10" s="56">
        <f t="shared" si="1"/>
        <v>1264021.0271807006</v>
      </c>
      <c r="H10" s="34">
        <v>0.93400242253790344</v>
      </c>
      <c r="I10" s="34">
        <v>0.99999183805910996</v>
      </c>
      <c r="J10" s="56">
        <f t="shared" si="2"/>
        <v>1173432.9449149619</v>
      </c>
      <c r="K10" s="56">
        <f t="shared" si="2"/>
        <v>1264010.7103157931</v>
      </c>
      <c r="L10" s="82">
        <f t="shared" si="3"/>
        <v>2437443.655230755</v>
      </c>
    </row>
    <row r="11" spans="1:14" x14ac:dyDescent="0.25">
      <c r="A11" t="s">
        <v>859</v>
      </c>
      <c r="B11" s="54">
        <v>506.54022130786649</v>
      </c>
      <c r="C11" s="54">
        <v>727.844201490915</v>
      </c>
      <c r="D11" s="55">
        <v>3007.2193816076406</v>
      </c>
      <c r="E11" s="55">
        <v>2127.732106260632</v>
      </c>
      <c r="F11" s="56">
        <f t="shared" si="1"/>
        <v>1523277.5710808397</v>
      </c>
      <c r="G11" s="56">
        <f t="shared" si="1"/>
        <v>1548657.4758678523</v>
      </c>
      <c r="H11" s="34">
        <v>0.87959451442889924</v>
      </c>
      <c r="I11" s="34">
        <v>0.93458187700969231</v>
      </c>
      <c r="J11" s="56">
        <f t="shared" si="2"/>
        <v>1339866.5954752844</v>
      </c>
      <c r="K11" s="56">
        <f t="shared" si="2"/>
        <v>1447347.2106416698</v>
      </c>
      <c r="L11" s="82">
        <f t="shared" si="3"/>
        <v>2787213.8061169544</v>
      </c>
    </row>
    <row r="12" spans="1:14" x14ac:dyDescent="0.25">
      <c r="A12" t="s">
        <v>860</v>
      </c>
      <c r="B12" s="54">
        <v>668.82980677543537</v>
      </c>
      <c r="C12" s="54">
        <v>929.4767167688035</v>
      </c>
      <c r="D12" s="55">
        <v>1104.6328409754569</v>
      </c>
      <c r="E12" s="55">
        <v>843.46934207003699</v>
      </c>
      <c r="F12" s="56">
        <f t="shared" si="1"/>
        <v>738811.36958741513</v>
      </c>
      <c r="G12" s="56">
        <f t="shared" si="1"/>
        <v>783985.11476240086</v>
      </c>
      <c r="H12" s="34">
        <v>0.6661634925454164</v>
      </c>
      <c r="I12" s="34">
        <v>0.73184189310811887</v>
      </c>
      <c r="J12" s="56">
        <f t="shared" si="2"/>
        <v>492169.1622966149</v>
      </c>
      <c r="K12" s="56">
        <f t="shared" si="2"/>
        <v>573753.15055630123</v>
      </c>
      <c r="L12" s="82">
        <f t="shared" si="3"/>
        <v>1065922.3128529161</v>
      </c>
      <c r="M12" s="56">
        <f>SUM(J7:J12)</f>
        <v>7140421.9003105043</v>
      </c>
      <c r="N12" s="56">
        <f>SUM(K7:K12)</f>
        <v>7740949.1728547681</v>
      </c>
    </row>
    <row r="13" spans="1:14" s="74" customFormat="1" x14ac:dyDescent="0.25">
      <c r="B13" s="75"/>
      <c r="C13" s="75"/>
      <c r="D13" s="76"/>
      <c r="E13" s="76"/>
      <c r="F13" s="77"/>
      <c r="G13" s="77"/>
      <c r="H13" s="78"/>
      <c r="I13" s="78"/>
      <c r="J13" s="77"/>
      <c r="K13" s="77"/>
      <c r="L13" s="76"/>
      <c r="M13" s="77"/>
      <c r="N13" s="77"/>
    </row>
    <row r="14" spans="1:14" s="72" customFormat="1" ht="30" x14ac:dyDescent="0.25">
      <c r="A14" s="73" t="s">
        <v>867</v>
      </c>
      <c r="J14" s="71" t="s">
        <v>870</v>
      </c>
      <c r="K14" s="71" t="s">
        <v>852</v>
      </c>
      <c r="L14" s="83" t="s">
        <v>794</v>
      </c>
    </row>
    <row r="15" spans="1:14" x14ac:dyDescent="0.25">
      <c r="A15" s="1" t="s">
        <v>868</v>
      </c>
      <c r="J15" s="56">
        <v>21482219.113804542</v>
      </c>
      <c r="K15">
        <v>0.97499999999999998</v>
      </c>
      <c r="L15" s="82">
        <f t="shared" ref="L15:L19" si="4">J15*K15</f>
        <v>20945163.635959428</v>
      </c>
    </row>
    <row r="16" spans="1:14" x14ac:dyDescent="0.25">
      <c r="A16" s="1" t="s">
        <v>869</v>
      </c>
      <c r="J16" s="56">
        <v>20368739.241520863</v>
      </c>
      <c r="K16" s="34">
        <v>0.9776926817319822</v>
      </c>
      <c r="L16" s="82">
        <f t="shared" si="4"/>
        <v>19914367.292541992</v>
      </c>
    </row>
    <row r="17" spans="1:13" s="74" customFormat="1" x14ac:dyDescent="0.25">
      <c r="A17" s="79"/>
      <c r="J17" s="77"/>
      <c r="K17" s="80"/>
      <c r="L17" s="75"/>
    </row>
    <row r="18" spans="1:13" ht="30" x14ac:dyDescent="0.25">
      <c r="J18" s="71" t="s">
        <v>870</v>
      </c>
      <c r="K18" s="71" t="s">
        <v>852</v>
      </c>
      <c r="L18" s="84" t="s">
        <v>794</v>
      </c>
    </row>
    <row r="19" spans="1:13" x14ac:dyDescent="0.25">
      <c r="J19" s="56">
        <v>52821817.563334949</v>
      </c>
      <c r="K19" s="35">
        <v>9.2571996772676884E-2</v>
      </c>
      <c r="L19" s="82">
        <f t="shared" si="4"/>
        <v>4889821.1249999702</v>
      </c>
    </row>
    <row r="20" spans="1:13" x14ac:dyDescent="0.25">
      <c r="L20" s="85"/>
    </row>
    <row r="21" spans="1:13" x14ac:dyDescent="0.25">
      <c r="K21" s="1" t="s">
        <v>794</v>
      </c>
      <c r="L21" s="86">
        <f>SUM(L2:L20)</f>
        <v>71834535.179999992</v>
      </c>
      <c r="M21" s="1"/>
    </row>
    <row r="22" spans="1:13" x14ac:dyDescent="0.25">
      <c r="K22" t="s">
        <v>835</v>
      </c>
      <c r="L22" s="82">
        <v>71834535.180000037</v>
      </c>
    </row>
    <row r="23" spans="1:13" x14ac:dyDescent="0.25">
      <c r="L23" s="55">
        <f>L22-L21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B4B0-9FC7-4979-B443-724A269A4D3E}">
  <dimension ref="A1:N23"/>
  <sheetViews>
    <sheetView topLeftCell="A8" workbookViewId="0">
      <selection activeCell="L16" sqref="L16"/>
    </sheetView>
  </sheetViews>
  <sheetFormatPr defaultRowHeight="15" x14ac:dyDescent="0.25"/>
  <cols>
    <col min="1" max="1" width="9.42578125" bestFit="1" customWidth="1"/>
    <col min="2" max="2" width="11.85546875" bestFit="1" customWidth="1"/>
    <col min="3" max="3" width="10.42578125" bestFit="1" customWidth="1"/>
    <col min="4" max="4" width="8.5703125" customWidth="1"/>
    <col min="5" max="5" width="10.140625" customWidth="1"/>
    <col min="6" max="7" width="12.42578125" bestFit="1" customWidth="1"/>
    <col min="9" max="9" width="9.85546875" customWidth="1"/>
    <col min="10" max="10" width="15.28515625" customWidth="1"/>
    <col min="11" max="12" width="13.5703125" bestFit="1" customWidth="1"/>
    <col min="13" max="13" width="10.7109375" bestFit="1" customWidth="1"/>
    <col min="14" max="14" width="9.7109375" bestFit="1" customWidth="1"/>
  </cols>
  <sheetData>
    <row r="1" spans="1:14" s="70" customFormat="1" ht="60" x14ac:dyDescent="0.25">
      <c r="A1" s="70" t="s">
        <v>817</v>
      </c>
      <c r="J1" s="71" t="s">
        <v>853</v>
      </c>
      <c r="K1" s="71" t="s">
        <v>852</v>
      </c>
      <c r="L1" s="81" t="s">
        <v>874</v>
      </c>
      <c r="M1" s="71" t="s">
        <v>873</v>
      </c>
    </row>
    <row r="2" spans="1:14" x14ac:dyDescent="0.25">
      <c r="J2" s="54">
        <v>218878070.86947075</v>
      </c>
      <c r="K2">
        <v>3.2000000000000001E-2</v>
      </c>
      <c r="L2" s="82">
        <f>J2*K2</f>
        <v>7004098.2678230638</v>
      </c>
    </row>
    <row r="3" spans="1:14" x14ac:dyDescent="0.25">
      <c r="J3" s="54">
        <v>137337992.50701159</v>
      </c>
      <c r="K3">
        <v>3.2000000000000001E-2</v>
      </c>
      <c r="L3" s="82">
        <f>J3*K3</f>
        <v>4394815.7602243712</v>
      </c>
    </row>
    <row r="4" spans="1:14" x14ac:dyDescent="0.25">
      <c r="J4" s="54">
        <v>98436815.931907818</v>
      </c>
      <c r="K4">
        <v>3.2000000000000001E-2</v>
      </c>
      <c r="L4" s="82">
        <f t="shared" ref="L4" si="0">J4*K4</f>
        <v>3149978.1098210504</v>
      </c>
      <c r="M4" s="56">
        <f>SUM(L2:L4)</f>
        <v>14548892.137868486</v>
      </c>
    </row>
    <row r="5" spans="1:14" s="74" customFormat="1" x14ac:dyDescent="0.25">
      <c r="J5" s="75"/>
      <c r="L5" s="76"/>
      <c r="M5" s="76"/>
    </row>
    <row r="6" spans="1:14" ht="90" x14ac:dyDescent="0.25">
      <c r="A6" s="73" t="s">
        <v>854</v>
      </c>
      <c r="B6" s="71" t="s">
        <v>876</v>
      </c>
      <c r="C6" s="71" t="s">
        <v>877</v>
      </c>
      <c r="D6" s="71" t="s">
        <v>878</v>
      </c>
      <c r="E6" s="71" t="s">
        <v>879</v>
      </c>
      <c r="F6" s="71" t="s">
        <v>861</v>
      </c>
      <c r="G6" s="71" t="s">
        <v>862</v>
      </c>
      <c r="H6" s="71" t="s">
        <v>871</v>
      </c>
      <c r="I6" s="71" t="s">
        <v>872</v>
      </c>
      <c r="J6" s="71" t="s">
        <v>863</v>
      </c>
      <c r="K6" s="71" t="s">
        <v>864</v>
      </c>
      <c r="L6" s="81" t="s">
        <v>875</v>
      </c>
      <c r="M6" s="71" t="s">
        <v>865</v>
      </c>
      <c r="N6" s="71" t="s">
        <v>866</v>
      </c>
    </row>
    <row r="7" spans="1:14" x14ac:dyDescent="0.25">
      <c r="A7" t="s">
        <v>855</v>
      </c>
      <c r="B7" s="54">
        <v>231.1397126356284</v>
      </c>
      <c r="C7" s="54">
        <v>334.41490338771769</v>
      </c>
      <c r="D7" s="55">
        <v>5597.986819800889</v>
      </c>
      <c r="E7" s="55">
        <v>4148.9232828793574</v>
      </c>
      <c r="F7" s="56">
        <f>B7*D7</f>
        <v>1293917.0648668127</v>
      </c>
      <c r="G7" s="56">
        <f>C7*E7</f>
        <v>1387461.7788071528</v>
      </c>
      <c r="H7" s="35">
        <v>0.98298219525934338</v>
      </c>
      <c r="I7" s="35">
        <v>0.98270000000000002</v>
      </c>
      <c r="J7" s="56">
        <f>F7*H7</f>
        <v>1271897.4369063058</v>
      </c>
      <c r="K7" s="56">
        <f>G7*I7</f>
        <v>1363458.690033789</v>
      </c>
      <c r="L7" s="82">
        <f>SUM(J7:K7)</f>
        <v>2635356.1269400949</v>
      </c>
    </row>
    <row r="8" spans="1:14" x14ac:dyDescent="0.25">
      <c r="A8" t="s">
        <v>856</v>
      </c>
      <c r="B8" s="54">
        <v>280.31837489852808</v>
      </c>
      <c r="C8" s="54">
        <v>442.6079603660969</v>
      </c>
      <c r="D8" s="55">
        <v>4480.6583427529986</v>
      </c>
      <c r="E8" s="55">
        <v>3205.9955637162216</v>
      </c>
      <c r="F8" s="56">
        <f t="shared" ref="F8:G12" si="1">B8*D8</f>
        <v>1256010.8651160526</v>
      </c>
      <c r="G8" s="56">
        <f t="shared" si="1"/>
        <v>1418999.157399192</v>
      </c>
      <c r="H8" s="35">
        <v>0.98270000000000002</v>
      </c>
      <c r="I8" s="35">
        <v>0.98270000000000002</v>
      </c>
      <c r="J8" s="56">
        <f t="shared" ref="J8:K12" si="2">F8*H8</f>
        <v>1234281.8771495449</v>
      </c>
      <c r="K8" s="56">
        <f t="shared" si="2"/>
        <v>1394450.4719761859</v>
      </c>
      <c r="L8" s="82">
        <f t="shared" ref="L8:L12" si="3">SUM(J8:K8)</f>
        <v>2628732.3491257308</v>
      </c>
    </row>
    <row r="9" spans="1:14" x14ac:dyDescent="0.25">
      <c r="A9" t="s">
        <v>857</v>
      </c>
      <c r="B9" s="54">
        <v>437.69009413980694</v>
      </c>
      <c r="C9" s="54">
        <v>619.65114451253567</v>
      </c>
      <c r="D9" s="55">
        <v>3621.5521577051577</v>
      </c>
      <c r="E9" s="55">
        <v>2661.8623897563439</v>
      </c>
      <c r="F9" s="56">
        <f t="shared" si="1"/>
        <v>1585117.5048381914</v>
      </c>
      <c r="G9" s="56">
        <f t="shared" si="1"/>
        <v>1649426.0763473918</v>
      </c>
      <c r="H9" s="35">
        <v>0.98270000000000002</v>
      </c>
      <c r="I9" s="35">
        <v>0.98270000000000002</v>
      </c>
      <c r="J9" s="56">
        <f t="shared" si="2"/>
        <v>1557694.9720044907</v>
      </c>
      <c r="K9" s="56">
        <f t="shared" si="2"/>
        <v>1620891.0052265821</v>
      </c>
      <c r="L9" s="82">
        <f t="shared" si="3"/>
        <v>3178585.9772310727</v>
      </c>
    </row>
    <row r="10" spans="1:14" x14ac:dyDescent="0.25">
      <c r="A10" t="s">
        <v>858</v>
      </c>
      <c r="B10" s="54">
        <v>477.03302395012668</v>
      </c>
      <c r="C10" s="54">
        <v>678.66553922801529</v>
      </c>
      <c r="D10" s="55">
        <v>2633.6728648074559</v>
      </c>
      <c r="E10" s="55">
        <v>1862.5095192228698</v>
      </c>
      <c r="F10" s="56">
        <f t="shared" si="1"/>
        <v>1256348.9307944938</v>
      </c>
      <c r="G10" s="56">
        <f t="shared" si="1"/>
        <v>1264021.0271807006</v>
      </c>
      <c r="H10" s="35">
        <v>0.98270000000000002</v>
      </c>
      <c r="I10" s="35">
        <v>0.98270000000000002</v>
      </c>
      <c r="J10" s="56">
        <f t="shared" si="2"/>
        <v>1234614.0942917489</v>
      </c>
      <c r="K10" s="56">
        <f t="shared" si="2"/>
        <v>1242153.4634104744</v>
      </c>
      <c r="L10" s="82">
        <f t="shared" si="3"/>
        <v>2476767.5577022233</v>
      </c>
    </row>
    <row r="11" spans="1:14" x14ac:dyDescent="0.25">
      <c r="A11" t="s">
        <v>859</v>
      </c>
      <c r="B11" s="54">
        <v>506.54022130786649</v>
      </c>
      <c r="C11" s="54">
        <v>727.844201490915</v>
      </c>
      <c r="D11" s="55">
        <v>3007.2193816076406</v>
      </c>
      <c r="E11" s="55">
        <v>2127.732106260632</v>
      </c>
      <c r="F11" s="56">
        <f t="shared" si="1"/>
        <v>1523277.5710808397</v>
      </c>
      <c r="G11" s="56">
        <f t="shared" si="1"/>
        <v>1548657.4758678523</v>
      </c>
      <c r="H11" s="35">
        <v>0.98270000000000002</v>
      </c>
      <c r="I11" s="35">
        <v>0.98270000000000002</v>
      </c>
      <c r="J11" s="56">
        <f t="shared" si="2"/>
        <v>1496924.8691011411</v>
      </c>
      <c r="K11" s="56">
        <f t="shared" si="2"/>
        <v>1521865.7015353385</v>
      </c>
      <c r="L11" s="82">
        <f t="shared" si="3"/>
        <v>3018790.5706364796</v>
      </c>
    </row>
    <row r="12" spans="1:14" x14ac:dyDescent="0.25">
      <c r="A12" t="s">
        <v>860</v>
      </c>
      <c r="B12" s="54">
        <v>668.82980677543537</v>
      </c>
      <c r="C12" s="54">
        <v>929.4767167688035</v>
      </c>
      <c r="D12" s="55">
        <v>1104.6328409754569</v>
      </c>
      <c r="E12" s="55">
        <v>843.46934207003699</v>
      </c>
      <c r="F12" s="56">
        <f t="shared" si="1"/>
        <v>738811.36958741513</v>
      </c>
      <c r="G12" s="56">
        <f t="shared" si="1"/>
        <v>783985.11476240086</v>
      </c>
      <c r="H12" s="35">
        <v>0.98270000000000002</v>
      </c>
      <c r="I12" s="35">
        <v>0.98270000000000002</v>
      </c>
      <c r="J12" s="56">
        <f t="shared" si="2"/>
        <v>726029.93289355282</v>
      </c>
      <c r="K12" s="56">
        <f t="shared" si="2"/>
        <v>770422.17227701133</v>
      </c>
      <c r="L12" s="82">
        <f t="shared" si="3"/>
        <v>1496452.1051705643</v>
      </c>
      <c r="M12" s="56">
        <f>SUM(J7:J12)</f>
        <v>7521443.1823467845</v>
      </c>
      <c r="N12" s="56">
        <f>SUM(K7:K12)</f>
        <v>7913241.5044593811</v>
      </c>
    </row>
    <row r="13" spans="1:14" s="74" customFormat="1" x14ac:dyDescent="0.25">
      <c r="B13" s="75"/>
      <c r="C13" s="75"/>
      <c r="D13" s="76"/>
      <c r="E13" s="76"/>
      <c r="F13" s="77"/>
      <c r="G13" s="77"/>
      <c r="H13" s="78"/>
      <c r="I13" s="78"/>
      <c r="J13" s="77"/>
      <c r="K13" s="77"/>
      <c r="L13" s="76"/>
      <c r="M13" s="77"/>
      <c r="N13" s="77"/>
    </row>
    <row r="14" spans="1:14" s="72" customFormat="1" ht="30" x14ac:dyDescent="0.25">
      <c r="A14" s="73" t="s">
        <v>867</v>
      </c>
      <c r="J14" s="71" t="s">
        <v>870</v>
      </c>
      <c r="K14" s="71" t="s">
        <v>852</v>
      </c>
      <c r="L14" s="83" t="s">
        <v>794</v>
      </c>
    </row>
    <row r="15" spans="1:14" x14ac:dyDescent="0.25">
      <c r="A15" s="1" t="s">
        <v>868</v>
      </c>
      <c r="J15" s="56">
        <v>21482219.113804542</v>
      </c>
      <c r="K15">
        <v>1</v>
      </c>
      <c r="L15" s="82">
        <f t="shared" ref="L15:L19" si="4">J15*K15</f>
        <v>21482219.113804542</v>
      </c>
    </row>
    <row r="16" spans="1:14" x14ac:dyDescent="0.25">
      <c r="A16" s="1" t="s">
        <v>869</v>
      </c>
      <c r="J16" s="56">
        <v>20368739.241520863</v>
      </c>
      <c r="K16" s="34">
        <v>1</v>
      </c>
      <c r="L16" s="82">
        <f t="shared" si="4"/>
        <v>20368739.241520863</v>
      </c>
    </row>
    <row r="17" spans="1:13" s="74" customFormat="1" x14ac:dyDescent="0.25">
      <c r="A17" s="79"/>
      <c r="J17" s="77"/>
      <c r="K17" s="80"/>
      <c r="L17" s="75"/>
    </row>
    <row r="18" spans="1:13" ht="30" x14ac:dyDescent="0.25">
      <c r="J18" s="71" t="s">
        <v>870</v>
      </c>
      <c r="K18" s="71" t="s">
        <v>852</v>
      </c>
      <c r="L18" s="84" t="s">
        <v>794</v>
      </c>
    </row>
    <row r="19" spans="1:13" x14ac:dyDescent="0.25">
      <c r="J19" s="56">
        <v>52821817.563334949</v>
      </c>
      <c r="K19" s="35">
        <v>0</v>
      </c>
      <c r="L19" s="82">
        <f t="shared" si="4"/>
        <v>0</v>
      </c>
    </row>
    <row r="20" spans="1:13" x14ac:dyDescent="0.25">
      <c r="L20" s="85"/>
    </row>
    <row r="21" spans="1:13" x14ac:dyDescent="0.25">
      <c r="K21" s="1" t="s">
        <v>794</v>
      </c>
      <c r="L21" s="86">
        <f>SUM(L2:L20)</f>
        <v>71834535.180000067</v>
      </c>
      <c r="M21" s="1"/>
    </row>
    <row r="22" spans="1:13" x14ac:dyDescent="0.25">
      <c r="K22" t="s">
        <v>835</v>
      </c>
      <c r="L22" s="82">
        <v>71834535.180000037</v>
      </c>
    </row>
    <row r="23" spans="1:13" x14ac:dyDescent="0.25">
      <c r="L23" s="55">
        <f>L22-L21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C4D5D2062EE743A25480A667C7BCF3" ma:contentTypeVersion="4" ma:contentTypeDescription="Create a new document." ma:contentTypeScope="" ma:versionID="8f93582663e958c445514fa85c1e1d5b">
  <xsd:schema xmlns:xsd="http://www.w3.org/2001/XMLSchema" xmlns:xs="http://www.w3.org/2001/XMLSchema" xmlns:p="http://schemas.microsoft.com/office/2006/metadata/properties" xmlns:ns2="338ca342-59fe-4638-8066-81cac4919805" targetNamespace="http://schemas.microsoft.com/office/2006/metadata/properties" ma:root="true" ma:fieldsID="fe4dbcc65e70d0385cbaa1dd8ac04430" ns2:_="">
    <xsd:import namespace="338ca342-59fe-4638-8066-81cac49198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ca342-59fe-4638-8066-81cac4919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D392A0-F96A-4764-A5C2-4E577C2E88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6FD011-2259-4180-B4BE-4FB7D91DBFD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338ca342-59fe-4638-8066-81cac491980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42FE8A-97B8-4C40-8EEC-5EE8B508CA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ca342-59fe-4638-8066-81cac49198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Illustrative</vt:lpstr>
      <vt:lpstr>Workings</vt:lpstr>
      <vt:lpstr>9.11% factor £</vt:lpstr>
      <vt:lpstr>Tables</vt:lpstr>
      <vt:lpstr>Tables alt</vt:lpstr>
      <vt:lpstr>9.11% factor £ alt</vt:lpstr>
      <vt:lpstr>11.5% factor £</vt:lpstr>
      <vt:lpstr>11.5% factor £ alt</vt:lpstr>
      <vt:lpstr>'11.5% factor £'!AWPU_Pri_Rate</vt:lpstr>
      <vt:lpstr>'11.5% factor £ alt'!AWPU_Pri_Rate</vt:lpstr>
      <vt:lpstr>'9.11% factor £'!AWPU_Pri_Rate</vt:lpstr>
      <vt:lpstr>'9.11% factor £ alt'!AWPU_Pri_Rate</vt:lpstr>
      <vt:lpstr>'11.5% factor £'!Primary_Lump_sum</vt:lpstr>
      <vt:lpstr>'11.5% factor £ alt'!Primary_Lump_sum</vt:lpstr>
      <vt:lpstr>'9.11% factor £ alt'!Primary_Lump_sum</vt:lpstr>
      <vt:lpstr>Primary_Lump_sum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Notional SEN technical paper 2024</dc:title>
  <dc:subject/>
  <dc:creator>Williams, Samantha;martin.brock@norfolk.gov.uk</dc:creator>
  <cp:keywords/>
  <dc:description/>
  <cp:lastModifiedBy>Deborah Harding</cp:lastModifiedBy>
  <cp:revision/>
  <cp:lastPrinted>2024-09-24T09:49:46Z</cp:lastPrinted>
  <dcterms:created xsi:type="dcterms:W3CDTF">2022-09-27T12:09:07Z</dcterms:created>
  <dcterms:modified xsi:type="dcterms:W3CDTF">2024-09-27T14:28:47Z</dcterms:modified>
  <cp:category>Autumn 2024 consultation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0x0101005AC4D5D2062EE743A25480A667C7BCF3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