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rfolk.gov.uk\nccdfs1\SHARED-CSCH2\EFS\Other Education\Early Years\EY Funding\~ EE FUNDING\2024-25\SUMMER 2024\Funding Docs (TO BE CHECKED)\"/>
    </mc:Choice>
  </mc:AlternateContent>
  <xr:revisionPtr revIDLastSave="0" documentId="13_ncr:1_{B6F07E68-698B-47B0-8C53-907799770709}" xr6:coauthVersionLast="47" xr6:coauthVersionMax="47" xr10:uidLastSave="{00000000-0000-0000-0000-000000000000}"/>
  <bookViews>
    <workbookView xWindow="28875" yWindow="-105" windowWidth="29040" windowHeight="15840" xr2:uid="{00000000-000D-0000-FFFF-FFFF00000000}"/>
  </bookViews>
  <sheets>
    <sheet name="READ ME" sheetId="15" r:id="rId1"/>
    <sheet name="STEP 1" sheetId="13" r:id="rId2"/>
    <sheet name="STEP 2" sheetId="14" r:id="rId3"/>
    <sheet name="STEP 3" sheetId="12" r:id="rId4"/>
    <sheet name="CLAIM" sheetId="8" r:id="rId5"/>
  </sheets>
  <definedNames>
    <definedName name="_xlnm.Print_Area" localSheetId="4">CLAIM!$A$1:$AI$31</definedName>
    <definedName name="_xlnm.Print_Area" localSheetId="1">'STEP 1'!$A$1:$Z$2</definedName>
    <definedName name="_xlnm.Print_Area" localSheetId="2">'STEP 2'!$A$3:$AM$22</definedName>
    <definedName name="_xlnm.Print_Area" localSheetId="3">'STEP 3'!$A$1:$AF$20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22" i="13" l="1"/>
  <c r="AG21" i="13"/>
  <c r="AG20" i="13"/>
  <c r="AG19" i="13"/>
  <c r="AH13" i="13"/>
  <c r="AP13" i="13"/>
  <c r="AO13" i="13"/>
  <c r="AN13" i="13"/>
  <c r="AM13" i="13"/>
  <c r="AL13" i="13"/>
  <c r="AK13" i="13"/>
  <c r="AJ13" i="13"/>
  <c r="AP15" i="13" l="1"/>
  <c r="AO15" i="13"/>
  <c r="AN15" i="13"/>
  <c r="AH15" i="13"/>
  <c r="AP11" i="13"/>
  <c r="AO11" i="13"/>
  <c r="AN11" i="13"/>
  <c r="AL11" i="13"/>
  <c r="AL15" i="13" s="1"/>
  <c r="AK11" i="13"/>
  <c r="AK15" i="13" s="1"/>
  <c r="AJ11" i="13"/>
  <c r="AJ15" i="13" s="1"/>
  <c r="AH11" i="13"/>
  <c r="AM9" i="13"/>
  <c r="AH9" i="13"/>
  <c r="Y13" i="13"/>
  <c r="Y11" i="13"/>
  <c r="Y9" i="13"/>
  <c r="O13" i="13"/>
  <c r="O11" i="13"/>
  <c r="O9" i="13"/>
  <c r="Z3" i="12"/>
  <c r="U32" i="13"/>
  <c r="U30" i="13"/>
  <c r="U28" i="13"/>
  <c r="AM15" i="13" l="1"/>
  <c r="AM11" i="13"/>
  <c r="Y25" i="13" s="1"/>
  <c r="Q20" i="13" l="1"/>
  <c r="Q9" i="13"/>
  <c r="Y20" i="13" l="1"/>
  <c r="AA20" i="13"/>
  <c r="U20" i="13"/>
  <c r="W20" i="13"/>
  <c r="Y23" i="13"/>
  <c r="Q28" i="13" s="1"/>
  <c r="O32" i="13"/>
  <c r="C32" i="14"/>
  <c r="O28" i="13"/>
  <c r="C12" i="14"/>
  <c r="O30" i="13"/>
  <c r="C22" i="14"/>
  <c r="U9" i="13"/>
  <c r="Q13" i="13"/>
  <c r="U13" i="13" s="1"/>
  <c r="Q11" i="13"/>
  <c r="U11" i="13" s="1"/>
  <c r="Q30" i="13" l="1"/>
  <c r="Q32" i="13"/>
  <c r="Y32" i="13" s="1"/>
  <c r="AI47" i="8" s="1"/>
  <c r="U15" i="13"/>
  <c r="AC8" i="12" l="1"/>
  <c r="AC18" i="12" s="1"/>
  <c r="AC13" i="12" l="1"/>
  <c r="X18" i="12"/>
  <c r="X13" i="12"/>
  <c r="X8" i="12"/>
  <c r="Y15" i="13"/>
  <c r="E52" i="8" s="1"/>
  <c r="C16" i="12"/>
  <c r="D10" i="8"/>
  <c r="Q10" i="8" s="1"/>
  <c r="A25" i="8"/>
  <c r="B1" i="8"/>
  <c r="D26" i="8"/>
  <c r="E26" i="8"/>
  <c r="F26" i="8"/>
  <c r="G26" i="8"/>
  <c r="H26" i="8"/>
  <c r="J26" i="8"/>
  <c r="K26" i="8"/>
  <c r="L26" i="8"/>
  <c r="M26" i="8"/>
  <c r="N26" i="8"/>
  <c r="P26" i="8"/>
  <c r="Q26" i="8"/>
  <c r="R26" i="8"/>
  <c r="S26" i="8"/>
  <c r="T26" i="8"/>
  <c r="V26" i="8"/>
  <c r="W26" i="8"/>
  <c r="X26" i="8"/>
  <c r="Y26" i="8"/>
  <c r="Z26" i="8"/>
  <c r="AB26" i="8"/>
  <c r="AC26" i="8"/>
  <c r="AD26" i="8"/>
  <c r="AE26" i="8"/>
  <c r="AF26" i="8"/>
  <c r="D28" i="8"/>
  <c r="AB29" i="8" s="1"/>
  <c r="E28" i="8"/>
  <c r="Q29" i="8" s="1"/>
  <c r="F28" i="8"/>
  <c r="F29" i="8" s="1"/>
  <c r="G28" i="8"/>
  <c r="Y29" i="8" s="1"/>
  <c r="H28" i="8"/>
  <c r="H29" i="8" s="1"/>
  <c r="D34" i="8"/>
  <c r="E34" i="8"/>
  <c r="F34" i="8"/>
  <c r="G34" i="8"/>
  <c r="H34" i="8"/>
  <c r="J34" i="8"/>
  <c r="K34" i="8"/>
  <c r="L34" i="8"/>
  <c r="M34" i="8"/>
  <c r="N34" i="8"/>
  <c r="P34" i="8"/>
  <c r="Q34" i="8"/>
  <c r="R34" i="8"/>
  <c r="S34" i="8"/>
  <c r="T34" i="8"/>
  <c r="V34" i="8"/>
  <c r="W34" i="8"/>
  <c r="X34" i="8"/>
  <c r="Y34" i="8"/>
  <c r="Z34" i="8"/>
  <c r="AB34" i="8"/>
  <c r="AC34" i="8"/>
  <c r="AD34" i="8"/>
  <c r="AE34" i="8"/>
  <c r="AF34" i="8"/>
  <c r="D36" i="8"/>
  <c r="AB37" i="8" s="1"/>
  <c r="E36" i="8"/>
  <c r="E37" i="8" s="1"/>
  <c r="F36" i="8"/>
  <c r="AD37" i="8" s="1"/>
  <c r="G36" i="8"/>
  <c r="M37" i="8" s="1"/>
  <c r="H36" i="8"/>
  <c r="T37" i="8" s="1"/>
  <c r="D44" i="8"/>
  <c r="AB45" i="8" s="1"/>
  <c r="E44" i="8"/>
  <c r="K45" i="8" s="1"/>
  <c r="F44" i="8"/>
  <c r="R45" i="8" s="1"/>
  <c r="G44" i="8"/>
  <c r="Y45" i="8" s="1"/>
  <c r="H44" i="8"/>
  <c r="N45" i="8" s="1"/>
  <c r="D42" i="8"/>
  <c r="E42" i="8"/>
  <c r="F42" i="8"/>
  <c r="H42" i="8"/>
  <c r="G42" i="8"/>
  <c r="AB42" i="8"/>
  <c r="J42" i="8"/>
  <c r="AC42" i="8"/>
  <c r="V42" i="8"/>
  <c r="P42" i="8"/>
  <c r="K42" i="8"/>
  <c r="AD42" i="8"/>
  <c r="W42" i="8"/>
  <c r="Q42" i="8"/>
  <c r="L42" i="8"/>
  <c r="AF42" i="8"/>
  <c r="AE42" i="8"/>
  <c r="X42" i="8"/>
  <c r="R42" i="8"/>
  <c r="N42" i="8"/>
  <c r="M42" i="8"/>
  <c r="Z42" i="8"/>
  <c r="Y42" i="8"/>
  <c r="T42" i="8"/>
  <c r="S42" i="8"/>
  <c r="T45" i="8" l="1"/>
  <c r="T47" i="8" s="1"/>
  <c r="Y31" i="8"/>
  <c r="D5" i="8"/>
  <c r="Q5" i="8" s="1"/>
  <c r="A33" i="8"/>
  <c r="D15" i="8"/>
  <c r="Q15" i="8" s="1"/>
  <c r="AD39" i="8"/>
  <c r="AB39" i="8"/>
  <c r="AB31" i="8"/>
  <c r="AE37" i="8"/>
  <c r="AE39" i="8" s="1"/>
  <c r="AC37" i="8"/>
  <c r="AC39" i="8" s="1"/>
  <c r="AF29" i="8"/>
  <c r="AF31" i="8" s="1"/>
  <c r="N29" i="8"/>
  <c r="N31" i="8" s="1"/>
  <c r="AF45" i="8"/>
  <c r="AF47" i="8" s="1"/>
  <c r="H45" i="8"/>
  <c r="H47" i="8" s="1"/>
  <c r="Z45" i="8"/>
  <c r="Z47" i="8" s="1"/>
  <c r="L45" i="8"/>
  <c r="L47" i="8" s="1"/>
  <c r="AD45" i="8"/>
  <c r="AD47" i="8" s="1"/>
  <c r="R37" i="8"/>
  <c r="R39" i="8" s="1"/>
  <c r="Z29" i="8"/>
  <c r="Z31" i="8" s="1"/>
  <c r="T29" i="8"/>
  <c r="T31" i="8" s="1"/>
  <c r="A41" i="8"/>
  <c r="C11" i="12"/>
  <c r="C6" i="12"/>
  <c r="M39" i="8"/>
  <c r="Q31" i="8"/>
  <c r="AB47" i="8"/>
  <c r="Y47" i="8"/>
  <c r="AG34" i="8"/>
  <c r="AI34" i="8" s="1"/>
  <c r="AI22" i="14" s="1"/>
  <c r="J29" i="8"/>
  <c r="J31" i="8" s="1"/>
  <c r="H31" i="8"/>
  <c r="Q37" i="8"/>
  <c r="Q39" i="8" s="1"/>
  <c r="W45" i="8"/>
  <c r="W47" i="8" s="1"/>
  <c r="Q45" i="8"/>
  <c r="Q47" i="8" s="1"/>
  <c r="AC45" i="8"/>
  <c r="AC47" i="8" s="1"/>
  <c r="K47" i="8"/>
  <c r="E45" i="8"/>
  <c r="E47" i="8" s="1"/>
  <c r="F45" i="8"/>
  <c r="F47" i="8" s="1"/>
  <c r="G37" i="8"/>
  <c r="G39" i="8" s="1"/>
  <c r="S37" i="8"/>
  <c r="S39" i="8" s="1"/>
  <c r="Y37" i="8"/>
  <c r="Y39" i="8" s="1"/>
  <c r="N47" i="8"/>
  <c r="S45" i="8"/>
  <c r="S47" i="8" s="1"/>
  <c r="AE45" i="8"/>
  <c r="AE47" i="8" s="1"/>
  <c r="X45" i="8"/>
  <c r="X47" i="8" s="1"/>
  <c r="J45" i="8"/>
  <c r="J47" i="8" s="1"/>
  <c r="P45" i="8"/>
  <c r="P47" i="8" s="1"/>
  <c r="V45" i="8"/>
  <c r="V47" i="8" s="1"/>
  <c r="D45" i="8"/>
  <c r="D47" i="8" s="1"/>
  <c r="D37" i="8"/>
  <c r="D39" i="8" s="1"/>
  <c r="Z37" i="8"/>
  <c r="Z39" i="8" s="1"/>
  <c r="H37" i="8"/>
  <c r="H39" i="8" s="1"/>
  <c r="G29" i="8"/>
  <c r="G31" i="8" s="1"/>
  <c r="R29" i="8"/>
  <c r="R31" i="8" s="1"/>
  <c r="AD29" i="8"/>
  <c r="AD31" i="8" s="1"/>
  <c r="X29" i="8"/>
  <c r="X31" i="8" s="1"/>
  <c r="L29" i="8"/>
  <c r="L31" i="8" s="1"/>
  <c r="F31" i="8"/>
  <c r="E29" i="8"/>
  <c r="E31" i="8" s="1"/>
  <c r="W29" i="8"/>
  <c r="W31" i="8" s="1"/>
  <c r="K29" i="8"/>
  <c r="K31" i="8" s="1"/>
  <c r="AC29" i="8"/>
  <c r="AC31" i="8" s="1"/>
  <c r="R47" i="8"/>
  <c r="AG26" i="8"/>
  <c r="AI26" i="8" s="1"/>
  <c r="AI12" i="14" s="1"/>
  <c r="T39" i="8"/>
  <c r="E39" i="8"/>
  <c r="AE29" i="8"/>
  <c r="AE31" i="8" s="1"/>
  <c r="V29" i="8"/>
  <c r="V31" i="8" s="1"/>
  <c r="AG36" i="8"/>
  <c r="AB12" i="8" s="1"/>
  <c r="W37" i="8"/>
  <c r="W39" i="8" s="1"/>
  <c r="P29" i="8"/>
  <c r="P31" i="8" s="1"/>
  <c r="J37" i="8"/>
  <c r="J39" i="8" s="1"/>
  <c r="AG44" i="8"/>
  <c r="AB17" i="8" s="1"/>
  <c r="F37" i="8"/>
  <c r="F39" i="8" s="1"/>
  <c r="G45" i="8"/>
  <c r="G47" i="8" s="1"/>
  <c r="K37" i="8"/>
  <c r="K39" i="8" s="1"/>
  <c r="P37" i="8"/>
  <c r="P39" i="8" s="1"/>
  <c r="V37" i="8"/>
  <c r="V39" i="8" s="1"/>
  <c r="AG42" i="8"/>
  <c r="AI42" i="8" s="1"/>
  <c r="AI32" i="14" s="1"/>
  <c r="AG28" i="8"/>
  <c r="AB7" i="8" s="1"/>
  <c r="M45" i="8"/>
  <c r="M47" i="8" s="1"/>
  <c r="M29" i="8"/>
  <c r="M31" i="8" s="1"/>
  <c r="S29" i="8"/>
  <c r="S31" i="8" s="1"/>
  <c r="D29" i="8"/>
  <c r="D31" i="8" s="1"/>
  <c r="L37" i="8"/>
  <c r="L39" i="8" s="1"/>
  <c r="X37" i="8"/>
  <c r="X39" i="8" s="1"/>
  <c r="N37" i="8"/>
  <c r="N39" i="8" s="1"/>
  <c r="AF37" i="8"/>
  <c r="AF39" i="8" s="1"/>
  <c r="Y30" i="13" l="1"/>
  <c r="AI39" i="8" s="1"/>
  <c r="U34" i="13"/>
  <c r="AI10" i="14"/>
  <c r="AG31" i="8"/>
  <c r="E7" i="8" s="1"/>
  <c r="AG47" i="8"/>
  <c r="AK47" i="8" s="1"/>
  <c r="R17" i="8" s="1"/>
  <c r="AG39" i="8"/>
  <c r="Y28" i="13" l="1"/>
  <c r="E17" i="8"/>
  <c r="AL17" i="8" s="1"/>
  <c r="E12" i="8"/>
  <c r="AK39" i="8"/>
  <c r="R12" i="8" s="1"/>
  <c r="Y34" i="13" l="1"/>
  <c r="AI31" i="8"/>
  <c r="AK31" i="8" s="1"/>
  <c r="R7" i="8" s="1"/>
  <c r="AL7" i="8" s="1"/>
  <c r="AL12" i="8"/>
  <c r="E22" i="8"/>
  <c r="AL22" i="8" l="1"/>
  <c r="R22" i="8"/>
  <c r="R52" i="8" s="1"/>
</calcChain>
</file>

<file path=xl/sharedStrings.xml><?xml version="1.0" encoding="utf-8"?>
<sst xmlns="http://schemas.openxmlformats.org/spreadsheetml/2006/main" count="235" uniqueCount="117">
  <si>
    <t>m</t>
  </si>
  <si>
    <t>t</t>
  </si>
  <si>
    <t>w</t>
  </si>
  <si>
    <t>f</t>
  </si>
  <si>
    <t>Mon</t>
  </si>
  <si>
    <t>Tues</t>
  </si>
  <si>
    <t>Wed</t>
  </si>
  <si>
    <t>Thur</t>
  </si>
  <si>
    <t>Fri</t>
  </si>
  <si>
    <t>Weeks attended in claim period</t>
  </si>
  <si>
    <t>TOTAL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</si>
  <si>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</si>
  <si>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</si>
  <si>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</si>
  <si>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</si>
  <si>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</si>
  <si>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</si>
  <si>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</si>
  <si>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</si>
  <si>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</si>
  <si>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</si>
  <si>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</si>
  <si>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</si>
  <si>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Step 1</t>
  </si>
  <si>
    <t>Step 2</t>
  </si>
  <si>
    <t>Step 3</t>
  </si>
  <si>
    <t>DAYS</t>
  </si>
  <si>
    <t>WK HOURS</t>
  </si>
  <si>
    <t>HRS CLAIMED</t>
  </si>
  <si>
    <t>Annual Funding Hours Calculator</t>
  </si>
  <si>
    <t>Total hours for claim period</t>
  </si>
  <si>
    <r>
      <t xml:space="preserve">Total </t>
    </r>
    <r>
      <rPr>
        <b/>
        <sz val="10"/>
        <color indexed="10"/>
        <rFont val="Calibri"/>
        <family val="2"/>
      </rPr>
      <t>FUNDED</t>
    </r>
    <r>
      <rPr>
        <sz val="10"/>
        <color indexed="8"/>
        <rFont val="Calibri"/>
        <family val="2"/>
      </rPr>
      <t xml:space="preserve"> hours for claim period</t>
    </r>
  </si>
  <si>
    <t>REC</t>
  </si>
  <si>
    <r>
      <t xml:space="preserve">Total </t>
    </r>
    <r>
      <rPr>
        <b/>
        <sz val="10"/>
        <color indexed="10"/>
        <rFont val="Calibri"/>
        <family val="2"/>
      </rPr>
      <t>FUNDED</t>
    </r>
    <r>
      <rPr>
        <sz val="10"/>
        <color indexed="8"/>
        <rFont val="Calibri"/>
        <family val="2"/>
      </rPr>
      <t xml:space="preserve"> hours per week</t>
    </r>
  </si>
  <si>
    <t>Total hours</t>
  </si>
  <si>
    <r>
      <t xml:space="preserve">Total </t>
    </r>
    <r>
      <rPr>
        <b/>
        <sz val="10"/>
        <color indexed="10"/>
        <rFont val="Calibri"/>
        <family val="2"/>
      </rPr>
      <t>FUNDED</t>
    </r>
    <r>
      <rPr>
        <sz val="10"/>
        <color indexed="8"/>
        <rFont val="Calibri"/>
        <family val="2"/>
      </rPr>
      <t xml:space="preserve"> hours</t>
    </r>
  </si>
  <si>
    <t>Total Weeks attended</t>
  </si>
  <si>
    <t>NOTE:</t>
  </si>
  <si>
    <t>l</t>
  </si>
  <si>
    <r>
      <rPr>
        <sz val="14"/>
        <rFont val="Calibri"/>
        <family val="2"/>
      </rPr>
      <t xml:space="preserve">If it is the intention to exceed the recommended amount, a note </t>
    </r>
    <r>
      <rPr>
        <sz val="14"/>
        <color indexed="10"/>
        <rFont val="Calibri"/>
        <family val="2"/>
      </rPr>
      <t>MUST</t>
    </r>
    <r>
      <rPr>
        <sz val="14"/>
        <rFont val="Calibri"/>
        <family val="2"/>
      </rPr>
      <t xml:space="preserve"> be added to the child record on the portal</t>
    </r>
  </si>
  <si>
    <t>Funding cannot exceed the maximum entitlement, and will be amended by the Local Authority where necessary</t>
  </si>
  <si>
    <t>2 year old</t>
  </si>
  <si>
    <t>1st</t>
  </si>
  <si>
    <t>Term Time</t>
  </si>
  <si>
    <t>Cycle of Eligibilty</t>
  </si>
  <si>
    <t>1 Sept to 31 Dec</t>
  </si>
  <si>
    <t>2nd</t>
  </si>
  <si>
    <t>3rd</t>
  </si>
  <si>
    <t>Stretched
(all year round)</t>
  </si>
  <si>
    <t xml:space="preserve">Maximum Number of Funded Hours (570 or 1140 hours)  </t>
  </si>
  <si>
    <t>Number of Weeks</t>
  </si>
  <si>
    <t>Max Wkly Hours</t>
  </si>
  <si>
    <t>Max Weeks</t>
  </si>
  <si>
    <t>Max Total Hours</t>
  </si>
  <si>
    <t xml:space="preserve">MAXIMUM ENTITLEMENT  </t>
  </si>
  <si>
    <t>1st Claim:</t>
  </si>
  <si>
    <t>2nd Claim:</t>
  </si>
  <si>
    <t>3rd Claim:</t>
  </si>
  <si>
    <t xml:space="preserve">This calculator should be used for children born on or between </t>
  </si>
  <si>
    <r>
      <rPr>
        <sz val="14"/>
        <color rgb="FF00B050"/>
        <rFont val="Wingdings"/>
        <charset val="2"/>
      </rPr>
      <t></t>
    </r>
    <r>
      <rPr>
        <sz val="14"/>
        <color rgb="FF00B050"/>
        <rFont val="Calibri"/>
        <family val="2"/>
      </rPr>
      <t xml:space="preserve"> the setting is CLOSED</t>
    </r>
  </si>
  <si>
    <r>
      <rPr>
        <sz val="14"/>
        <color rgb="FF00B050"/>
        <rFont val="Wingdings"/>
        <charset val="2"/>
      </rPr>
      <t></t>
    </r>
    <r>
      <rPr>
        <sz val="14"/>
        <color rgb="FF00B050"/>
        <rFont val="Calibri"/>
        <family val="2"/>
      </rPr>
      <t xml:space="preserve"> prior to child's start date</t>
    </r>
  </si>
  <si>
    <r>
      <rPr>
        <sz val="14"/>
        <color rgb="FF00B050"/>
        <rFont val="Wingdings"/>
        <charset val="2"/>
      </rPr>
      <t></t>
    </r>
    <r>
      <rPr>
        <sz val="14"/>
        <color rgb="FF00B050"/>
        <rFont val="Calibri"/>
        <family val="2"/>
      </rPr>
      <t xml:space="preserve"> subsequent to child's end date (last day child is attending)</t>
    </r>
  </si>
  <si>
    <r>
      <rPr>
        <sz val="14"/>
        <color rgb="FF00B050"/>
        <rFont val="Wingdings"/>
        <charset val="2"/>
      </rPr>
      <t></t>
    </r>
    <r>
      <rPr>
        <sz val="14"/>
        <color rgb="FF00B050"/>
        <rFont val="Calibri"/>
        <family val="2"/>
      </rPr>
      <t xml:space="preserve"> absences where funding cannot be claimed</t>
    </r>
  </si>
  <si>
    <r>
      <rPr>
        <sz val="14"/>
        <color rgb="FF00B050"/>
        <rFont val="Wingdings"/>
        <charset val="2"/>
      </rPr>
      <t></t>
    </r>
    <r>
      <rPr>
        <sz val="14"/>
        <color rgb="FF00B050"/>
        <rFont val="Calibri"/>
        <family val="2"/>
      </rPr>
      <t xml:space="preserve"> free early education hours are not claimed</t>
    </r>
  </si>
  <si>
    <t xml:space="preserve">  Funded Attendance</t>
  </si>
  <si>
    <t xml:space="preserve">  Delete each date </t>
  </si>
  <si>
    <t xml:space="preserve">  Recommended Early Education Hours</t>
  </si>
  <si>
    <t xml:space="preserve">  Select Funding Entitlement -  </t>
  </si>
  <si>
    <t xml:space="preserve">All funding claims must meet the national criteria </t>
  </si>
  <si>
    <t xml:space="preserve">  Insert the number of funded hours to be claimed each day</t>
  </si>
  <si>
    <t>Name of Child</t>
  </si>
  <si>
    <t>The Local Authority will recommend a maximum number of hours that can be claimed for a child.  This recommendation will depend on the child's date of birth (cycle of eligibility) and whether the entitlement is taken term time only or is stretched.</t>
  </si>
  <si>
    <r>
      <rPr>
        <sz val="14"/>
        <color rgb="FF00B050"/>
        <rFont val="Wingdings"/>
        <charset val="2"/>
      </rPr>
      <t></t>
    </r>
    <r>
      <rPr>
        <sz val="14"/>
        <color rgb="FF00B050"/>
        <rFont val="Calibri"/>
        <family val="2"/>
      </rPr>
      <t xml:space="preserve"> in 12 month period</t>
    </r>
  </si>
  <si>
    <r>
      <rPr>
        <sz val="14"/>
        <color rgb="FF00B050"/>
        <rFont val="Wingdings"/>
        <charset val="2"/>
      </rPr>
      <t></t>
    </r>
    <r>
      <rPr>
        <sz val="14"/>
        <color rgb="FF00B050"/>
        <rFont val="Calibri"/>
        <family val="2"/>
      </rPr>
      <t xml:space="preserve"> each claim period</t>
    </r>
  </si>
  <si>
    <t>Total Number of Weeks Funding is Offered</t>
  </si>
  <si>
    <t>&gt;</t>
  </si>
  <si>
    <t>Select Funding Entitlement</t>
  </si>
  <si>
    <t>If your offer to families is stretched, insert the number of weeks you are open each claim period</t>
  </si>
  <si>
    <t>Select how funding will be offered</t>
  </si>
  <si>
    <t xml:space="preserve">  Select how funding will be offered - </t>
  </si>
  <si>
    <r>
      <t xml:space="preserve">The maximum number of hours that can be offered / claimed will be highlighted in </t>
    </r>
    <r>
      <rPr>
        <b/>
        <sz val="11"/>
        <color rgb="FF00B050"/>
        <rFont val="Segoe UI"/>
        <family val="2"/>
      </rPr>
      <t>green</t>
    </r>
  </si>
  <si>
    <t xml:space="preserve">Delete each date </t>
  </si>
  <si>
    <t>The actual number of hours to claim will be based on the child's pattern of attendance (Steps 2 and 3)</t>
  </si>
  <si>
    <t>the setting is CLOSED</t>
  </si>
  <si>
    <t xml:space="preserve">l  </t>
  </si>
  <si>
    <t>prior to child's start date</t>
  </si>
  <si>
    <t>absences where funding cannot be claimed</t>
  </si>
  <si>
    <t>free early education hours are not claimed</t>
  </si>
  <si>
    <t>subsequent to child's end date (last day child is attending)</t>
  </si>
  <si>
    <t xml:space="preserve">  Funded Weekly Hours</t>
  </si>
  <si>
    <t>Claim</t>
  </si>
  <si>
    <t>This will show the number of hours to be claimed based on the child's pattern of attendance over their cycle of eligibility</t>
  </si>
  <si>
    <t>PLEASE REMEMBER:</t>
  </si>
  <si>
    <t>1. Claims will be adjusted by the Local Authority where the national criteria is not followed.  This includes where a claim exceeds the maximum weekly and/or annual hours.</t>
  </si>
  <si>
    <t>01603 222300 Option 2</t>
  </si>
  <si>
    <t>earlyyearsfinance@norfolk.gov.uk</t>
  </si>
  <si>
    <t>or</t>
  </si>
  <si>
    <t>Complete Steps 1 to 3 to calculate the funded hours</t>
  </si>
  <si>
    <t>The aim of this calculator is to support providers to calculate the funded hours to be claimed based on actual attendance, up to the maximum available</t>
  </si>
  <si>
    <t>4. To contact the finance team when a family has not adhered to your policy concerning a notice period, so that an end date for funding can be determined</t>
  </si>
  <si>
    <t>5.  Call or email for help</t>
  </si>
  <si>
    <t>2. To comply with GDPR, Early Education Funding CANNOT be claimed without a completed/signed parent carer claim form because consent to share information has not been given by the family.</t>
  </si>
  <si>
    <t>ATTENDANCE</t>
  </si>
  <si>
    <t>FUNDING CLAIM</t>
  </si>
  <si>
    <t>Maximum Entitlement</t>
  </si>
  <si>
    <t>Unused Funded Hours</t>
  </si>
  <si>
    <t>3. It will not be possible to claim funding for a child where you have a signed/completed claim form but they never take up their funded place.</t>
  </si>
  <si>
    <r>
      <t xml:space="preserve">This calculator should be used for children born on or between </t>
    </r>
    <r>
      <rPr>
        <b/>
        <sz val="11"/>
        <color theme="1"/>
        <rFont val="Segoe UI"/>
        <family val="2"/>
      </rPr>
      <t>1 September and 31 December</t>
    </r>
  </si>
  <si>
    <t>AUTUMN BORN</t>
  </si>
  <si>
    <t>If the Total Funded Hours is less than the maximum entitlement, it is possible to add additional hours to a claim period provided the national critieria is followed.</t>
  </si>
  <si>
    <t>Spring 2024</t>
  </si>
  <si>
    <t>Summer 2024</t>
  </si>
  <si>
    <t>Autumn 2024</t>
  </si>
  <si>
    <r>
      <t xml:space="preserve">  Insert the number of funded hours to be claimed each day</t>
    </r>
    <r>
      <rPr>
        <sz val="12"/>
        <color rgb="FFFF0000"/>
        <rFont val="Calibri"/>
        <family val="2"/>
      </rPr>
      <t xml:space="preserve"> (max = 10 per day)</t>
    </r>
  </si>
  <si>
    <t>3 &amp; 4 year old (universal)</t>
  </si>
  <si>
    <t>2 year old (working parent)</t>
  </si>
  <si>
    <t>3 &amp; 4 year old (working parent)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</si>
</sst>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;###0"/>
    <numFmt numFmtId="165" formatCode="0.0"/>
  </numFmts>
  <fonts count="76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6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Wingdings"/>
      <charset val="2"/>
    </font>
    <font>
      <sz val="10"/>
      <color theme="1"/>
      <name val="Arial"/>
      <family val="2"/>
    </font>
    <font>
      <sz val="1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7"/>
      <name val="Calibri"/>
      <family val="2"/>
      <scheme val="minor"/>
    </font>
    <font>
      <sz val="8"/>
      <color indexed="8"/>
      <name val="Calibri"/>
      <family val="2"/>
      <scheme val="minor"/>
    </font>
    <font>
      <sz val="12"/>
      <color indexed="17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6"/>
      <color indexed="18"/>
      <name val="Calibri"/>
      <family val="2"/>
      <scheme val="minor"/>
    </font>
    <font>
      <sz val="16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28"/>
      <color indexed="8"/>
      <name val="Calibri"/>
      <family val="2"/>
      <scheme val="minor"/>
    </font>
    <font>
      <b/>
      <sz val="11"/>
      <color indexed="17"/>
      <name val="Calibri"/>
      <family val="2"/>
      <scheme val="minor"/>
    </font>
    <font>
      <sz val="10"/>
      <color indexed="8"/>
      <name val="Calibri"/>
      <family val="2"/>
      <scheme val="minor"/>
    </font>
    <font>
      <sz val="14"/>
      <color rgb="FF00B050"/>
      <name val="Calibri"/>
      <family val="2"/>
      <scheme val="minor"/>
    </font>
    <font>
      <sz val="16"/>
      <color rgb="FF00B05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20"/>
      <color indexed="18"/>
      <name val="Calibri"/>
      <family val="2"/>
      <scheme val="minor"/>
    </font>
    <font>
      <b/>
      <sz val="20"/>
      <color indexed="18"/>
      <name val="Calibri"/>
      <family val="2"/>
      <scheme val="minor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0"/>
      <color rgb="FFFF0000"/>
      <name val="Calibri"/>
      <family val="2"/>
      <scheme val="minor"/>
    </font>
    <font>
      <b/>
      <sz val="12"/>
      <color indexed="18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0"/>
      <color rgb="FFFF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rgb="FF00B050"/>
      <name val="Calibri"/>
      <family val="2"/>
    </font>
    <font>
      <sz val="14"/>
      <color rgb="FF00B050"/>
      <name val="Wingdings"/>
      <charset val="2"/>
    </font>
    <font>
      <b/>
      <sz val="16"/>
      <color rgb="FF00B050"/>
      <name val="Calibri"/>
      <family val="2"/>
      <scheme val="minor"/>
    </font>
    <font>
      <sz val="14"/>
      <color rgb="FF00B050"/>
      <name val="Calibri"/>
      <family val="2"/>
      <charset val="2"/>
    </font>
    <font>
      <b/>
      <sz val="14"/>
      <color rgb="FF00B050"/>
      <name val="Calibri"/>
      <family val="2"/>
    </font>
    <font>
      <sz val="12"/>
      <name val="Calibri"/>
      <family val="2"/>
    </font>
    <font>
      <b/>
      <sz val="11"/>
      <color rgb="FF00B050"/>
      <name val="Calibri"/>
      <family val="2"/>
      <scheme val="minor"/>
    </font>
    <font>
      <sz val="16"/>
      <color indexed="8"/>
      <name val="Segoe UI"/>
      <family val="2"/>
    </font>
    <font>
      <sz val="11"/>
      <color indexed="8"/>
      <name val="Segoe UI"/>
      <family val="2"/>
    </font>
    <font>
      <b/>
      <sz val="16"/>
      <color indexed="8"/>
      <name val="Segoe UI"/>
      <family val="2"/>
    </font>
    <font>
      <b/>
      <sz val="14"/>
      <color rgb="FF00B050"/>
      <name val="Segoe UI"/>
      <family val="2"/>
    </font>
    <font>
      <sz val="11"/>
      <color theme="1"/>
      <name val="Segoe UI"/>
      <family val="2"/>
    </font>
    <font>
      <b/>
      <sz val="12"/>
      <color rgb="FF00B050"/>
      <name val="Calibri"/>
      <family val="2"/>
      <scheme val="minor"/>
    </font>
    <font>
      <b/>
      <sz val="11"/>
      <color rgb="FF00B050"/>
      <name val="Segoe UI"/>
      <family val="2"/>
    </font>
    <font>
      <b/>
      <sz val="11"/>
      <color theme="1"/>
      <name val="Segoe UI"/>
      <family val="2"/>
    </font>
    <font>
      <sz val="8"/>
      <color theme="1"/>
      <name val="Wingdings"/>
      <charset val="2"/>
    </font>
    <font>
      <b/>
      <sz val="12"/>
      <color rgb="FF000000"/>
      <name val="Segoe U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Segoe UI"/>
      <family val="2"/>
    </font>
    <font>
      <b/>
      <sz val="11"/>
      <color theme="0"/>
      <name val="Segoe UI"/>
      <family val="2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2"/>
      <color rgb="FF00B050"/>
      <name val="Calibri"/>
      <family val="2"/>
    </font>
    <font>
      <sz val="12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0" fontId="65" fillId="0" borderId="0" applyNumberFormat="0" applyFill="0" applyBorder="0" applyAlignment="0" applyProtection="0"/>
  </cellStyleXfs>
  <cellXfs count="272">
    <xf numFmtId="0" fontId="0" fillId="0" borderId="0" xfId="0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9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3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9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2" xfId="0" applyFont="1" applyBorder="1" applyAlignment="1">
      <alignment vertical="center"/>
    </xf>
    <xf numFmtId="0" fontId="25" fillId="0" borderId="8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4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15" fillId="0" borderId="8" xfId="0" applyFont="1" applyBorder="1" applyAlignment="1">
      <alignment horizontal="right" vertical="center"/>
    </xf>
    <xf numFmtId="0" fontId="13" fillId="0" borderId="4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4" fillId="0" borderId="2" xfId="1" applyFont="1" applyBorder="1" applyAlignment="1">
      <alignment vertical="center"/>
    </xf>
    <xf numFmtId="0" fontId="14" fillId="0" borderId="2" xfId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23" fillId="0" borderId="2" xfId="0" applyFont="1" applyBorder="1" applyAlignment="1">
      <alignment vertical="center"/>
    </xf>
    <xf numFmtId="0" fontId="2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1" fontId="16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5" fillId="0" borderId="4" xfId="0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7" fillId="0" borderId="1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47" fillId="0" borderId="3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right" vertical="center"/>
    </xf>
    <xf numFmtId="0" fontId="51" fillId="0" borderId="0" xfId="0" applyFont="1" applyAlignment="1">
      <alignment vertical="center"/>
    </xf>
    <xf numFmtId="0" fontId="11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19" fillId="0" borderId="16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59" fillId="5" borderId="18" xfId="0" applyFont="1" applyFill="1" applyBorder="1" applyAlignment="1">
      <alignment vertical="center"/>
    </xf>
    <xf numFmtId="0" fontId="59" fillId="5" borderId="19" xfId="0" applyFont="1" applyFill="1" applyBorder="1" applyAlignment="1">
      <alignment vertical="center"/>
    </xf>
    <xf numFmtId="0" fontId="47" fillId="5" borderId="6" xfId="0" applyFont="1" applyFill="1" applyBorder="1" applyAlignment="1">
      <alignment vertical="center"/>
    </xf>
    <xf numFmtId="0" fontId="47" fillId="5" borderId="7" xfId="0" applyFont="1" applyFill="1" applyBorder="1" applyAlignment="1">
      <alignment vertical="center"/>
    </xf>
    <xf numFmtId="0" fontId="47" fillId="5" borderId="3" xfId="0" applyFont="1" applyFill="1" applyBorder="1" applyAlignment="1">
      <alignment vertical="center"/>
    </xf>
    <xf numFmtId="0" fontId="47" fillId="5" borderId="4" xfId="0" applyFont="1" applyFill="1" applyBorder="1" applyAlignment="1">
      <alignment vertical="center"/>
    </xf>
    <xf numFmtId="0" fontId="64" fillId="0" borderId="0" xfId="0" applyFont="1" applyAlignment="1">
      <alignment vertical="center"/>
    </xf>
    <xf numFmtId="0" fontId="59" fillId="0" borderId="0" xfId="0" applyFont="1" applyAlignment="1">
      <alignment wrapText="1"/>
    </xf>
    <xf numFmtId="0" fontId="59" fillId="0" borderId="0" xfId="0" applyFont="1" applyAlignment="1">
      <alignment horizontal="right" vertical="center"/>
    </xf>
    <xf numFmtId="0" fontId="66" fillId="0" borderId="0" xfId="2" applyFont="1" applyAlignment="1">
      <alignment vertical="center"/>
    </xf>
    <xf numFmtId="0" fontId="59" fillId="6" borderId="18" xfId="0" applyFont="1" applyFill="1" applyBorder="1" applyAlignment="1">
      <alignment vertical="center"/>
    </xf>
    <xf numFmtId="0" fontId="59" fillId="6" borderId="19" xfId="0" applyFont="1" applyFill="1" applyBorder="1" applyAlignment="1">
      <alignment vertical="center"/>
    </xf>
    <xf numFmtId="0" fontId="59" fillId="6" borderId="3" xfId="0" applyFont="1" applyFill="1" applyBorder="1" applyAlignment="1">
      <alignment vertical="center"/>
    </xf>
    <xf numFmtId="0" fontId="59" fillId="6" borderId="4" xfId="0" applyFont="1" applyFill="1" applyBorder="1" applyAlignment="1">
      <alignment vertical="center"/>
    </xf>
    <xf numFmtId="0" fontId="59" fillId="6" borderId="6" xfId="0" applyFont="1" applyFill="1" applyBorder="1" applyAlignment="1">
      <alignment vertical="center"/>
    </xf>
    <xf numFmtId="0" fontId="59" fillId="6" borderId="7" xfId="0" applyFont="1" applyFill="1" applyBorder="1" applyAlignment="1">
      <alignment vertical="center"/>
    </xf>
    <xf numFmtId="0" fontId="67" fillId="6" borderId="1" xfId="0" applyFont="1" applyFill="1" applyBorder="1" applyAlignment="1">
      <alignment vertical="center"/>
    </xf>
    <xf numFmtId="0" fontId="59" fillId="6" borderId="2" xfId="0" applyFont="1" applyFill="1" applyBorder="1" applyAlignment="1">
      <alignment vertical="center"/>
    </xf>
    <xf numFmtId="2" fontId="4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5" borderId="3" xfId="0" applyFont="1" applyFill="1" applyBorder="1" applyAlignment="1">
      <alignment vertical="center"/>
    </xf>
    <xf numFmtId="0" fontId="23" fillId="5" borderId="2" xfId="0" applyFont="1" applyFill="1" applyBorder="1" applyAlignment="1">
      <alignment vertical="center"/>
    </xf>
    <xf numFmtId="0" fontId="11" fillId="5" borderId="2" xfId="0" applyFont="1" applyFill="1" applyBorder="1" applyAlignment="1">
      <alignment vertical="center"/>
    </xf>
    <xf numFmtId="0" fontId="24" fillId="5" borderId="2" xfId="0" applyFont="1" applyFill="1" applyBorder="1" applyAlignment="1">
      <alignment vertical="center"/>
    </xf>
    <xf numFmtId="0" fontId="24" fillId="5" borderId="3" xfId="0" applyFont="1" applyFill="1" applyBorder="1" applyAlignment="1">
      <alignment vertical="center"/>
    </xf>
    <xf numFmtId="0" fontId="11" fillId="5" borderId="3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vertical="center"/>
    </xf>
    <xf numFmtId="0" fontId="25" fillId="5" borderId="2" xfId="0" applyFont="1" applyFill="1" applyBorder="1" applyAlignment="1">
      <alignment vertical="center"/>
    </xf>
    <xf numFmtId="0" fontId="68" fillId="5" borderId="1" xfId="0" applyFont="1" applyFill="1" applyBorder="1" applyAlignment="1">
      <alignment vertical="center"/>
    </xf>
    <xf numFmtId="0" fontId="61" fillId="0" borderId="0" xfId="0" applyFont="1" applyAlignment="1">
      <alignment horizontal="right" vertical="center"/>
    </xf>
    <xf numFmtId="0" fontId="11" fillId="0" borderId="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35" fillId="0" borderId="3" xfId="0" applyFont="1" applyBorder="1" applyAlignment="1">
      <alignment vertical="center" wrapText="1"/>
    </xf>
    <xf numFmtId="0" fontId="24" fillId="0" borderId="15" xfId="0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35" fillId="4" borderId="0" xfId="0" applyFont="1" applyFill="1" applyAlignment="1">
      <alignment vertical="center" wrapText="1"/>
    </xf>
    <xf numFmtId="0" fontId="40" fillId="4" borderId="0" xfId="0" applyFont="1" applyFill="1" applyAlignment="1">
      <alignment horizontal="center" vertical="center"/>
    </xf>
    <xf numFmtId="0" fontId="36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37" fillId="4" borderId="0" xfId="0" applyFont="1" applyFill="1" applyAlignment="1">
      <alignment horizontal="center" vertical="center"/>
    </xf>
    <xf numFmtId="0" fontId="42" fillId="4" borderId="0" xfId="0" applyFont="1" applyFill="1" applyAlignment="1">
      <alignment vertical="center"/>
    </xf>
    <xf numFmtId="0" fontId="53" fillId="4" borderId="0" xfId="0" applyFont="1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46" fillId="0" borderId="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18" fillId="0" borderId="0" xfId="1" applyFont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12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32" fillId="0" borderId="0" xfId="1" applyFont="1" applyAlignment="1">
      <alignment vertical="center"/>
    </xf>
    <xf numFmtId="164" fontId="30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164" fontId="30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5" xfId="0" applyNumberFormat="1" applyFont="1" applyBorder="1" applyAlignment="1" applyProtection="1">
      <alignment horizontal="center" vertical="center" wrapText="1"/>
      <protection locked="0"/>
    </xf>
    <xf numFmtId="0" fontId="13" fillId="0" borderId="0" xfId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73" fillId="0" borderId="5" xfId="0" applyFont="1" applyBorder="1" applyAlignment="1">
      <alignment horizontal="right" vertical="center"/>
    </xf>
    <xf numFmtId="0" fontId="73" fillId="0" borderId="0" xfId="0" applyFont="1" applyAlignment="1">
      <alignment horizontal="right" vertical="center"/>
    </xf>
    <xf numFmtId="0" fontId="73" fillId="0" borderId="5" xfId="0" applyFont="1" applyBorder="1" applyAlignment="1">
      <alignment horizontal="left" vertical="center"/>
    </xf>
    <xf numFmtId="0" fontId="71" fillId="0" borderId="21" xfId="0" applyFont="1" applyBorder="1" applyAlignment="1">
      <alignment horizontal="right" vertical="center"/>
    </xf>
    <xf numFmtId="0" fontId="71" fillId="0" borderId="5" xfId="0" applyFont="1" applyBorder="1" applyAlignment="1">
      <alignment horizontal="right" vertical="center"/>
    </xf>
    <xf numFmtId="0" fontId="71" fillId="0" borderId="5" xfId="0" applyFont="1" applyBorder="1" applyAlignment="1">
      <alignment horizontal="left" vertical="center"/>
    </xf>
    <xf numFmtId="0" fontId="71" fillId="0" borderId="13" xfId="0" applyFont="1" applyBorder="1" applyAlignment="1">
      <alignment horizontal="right" vertical="center"/>
    </xf>
    <xf numFmtId="0" fontId="71" fillId="0" borderId="0" xfId="0" applyFont="1" applyAlignment="1">
      <alignment horizontal="right" vertical="center"/>
    </xf>
    <xf numFmtId="0" fontId="72" fillId="0" borderId="20" xfId="0" applyFont="1" applyBorder="1" applyAlignment="1">
      <alignment horizontal="right" vertical="center"/>
    </xf>
    <xf numFmtId="0" fontId="71" fillId="0" borderId="22" xfId="0" applyFont="1" applyBorder="1" applyAlignment="1">
      <alignment vertical="center"/>
    </xf>
    <xf numFmtId="0" fontId="72" fillId="0" borderId="23" xfId="0" applyFont="1" applyBorder="1" applyAlignment="1">
      <alignment horizontal="right" vertical="center"/>
    </xf>
    <xf numFmtId="0" fontId="71" fillId="0" borderId="24" xfId="0" applyFont="1" applyBorder="1" applyAlignment="1">
      <alignment vertical="center"/>
    </xf>
    <xf numFmtId="0" fontId="71" fillId="0" borderId="11" xfId="0" applyFont="1" applyBorder="1" applyAlignment="1">
      <alignment vertical="center"/>
    </xf>
    <xf numFmtId="0" fontId="71" fillId="0" borderId="23" xfId="0" applyFont="1" applyBorder="1" applyAlignment="1">
      <alignment horizontal="right" vertical="center"/>
    </xf>
    <xf numFmtId="0" fontId="71" fillId="0" borderId="10" xfId="0" applyFont="1" applyBorder="1" applyAlignment="1">
      <alignment horizontal="right" vertical="center"/>
    </xf>
    <xf numFmtId="0" fontId="73" fillId="0" borderId="0" xfId="0" applyFont="1" applyAlignment="1">
      <alignment horizontal="left" vertical="center"/>
    </xf>
    <xf numFmtId="0" fontId="73" fillId="0" borderId="0" xfId="0" applyFont="1" applyAlignment="1">
      <alignment vertical="center"/>
    </xf>
    <xf numFmtId="0" fontId="31" fillId="0" borderId="0" xfId="1" applyFont="1" applyAlignment="1">
      <alignment vertical="center"/>
    </xf>
    <xf numFmtId="0" fontId="71" fillId="7" borderId="5" xfId="0" applyFont="1" applyFill="1" applyBorder="1" applyAlignment="1">
      <alignment horizontal="right" vertical="center"/>
    </xf>
    <xf numFmtId="0" fontId="71" fillId="7" borderId="5" xfId="0" applyFont="1" applyFill="1" applyBorder="1" applyAlignment="1">
      <alignment horizontal="left" vertical="center"/>
    </xf>
    <xf numFmtId="0" fontId="74" fillId="0" borderId="0" xfId="0" applyFont="1" applyAlignment="1">
      <alignment vertical="center"/>
    </xf>
    <xf numFmtId="0" fontId="59" fillId="0" borderId="3" xfId="0" applyFont="1" applyBorder="1" applyAlignment="1">
      <alignment horizontal="left" wrapText="1"/>
    </xf>
    <xf numFmtId="0" fontId="59" fillId="0" borderId="0" xfId="0" applyFont="1" applyAlignment="1">
      <alignment horizontal="left" wrapText="1"/>
    </xf>
    <xf numFmtId="0" fontId="47" fillId="5" borderId="1" xfId="0" applyFont="1" applyFill="1" applyBorder="1" applyAlignment="1">
      <alignment horizontal="center" vertical="center"/>
    </xf>
    <xf numFmtId="0" fontId="47" fillId="5" borderId="2" xfId="0" applyFont="1" applyFill="1" applyBorder="1" applyAlignment="1">
      <alignment horizontal="center" vertical="center"/>
    </xf>
    <xf numFmtId="0" fontId="47" fillId="5" borderId="6" xfId="0" applyFont="1" applyFill="1" applyBorder="1" applyAlignment="1">
      <alignment horizontal="center" vertical="center"/>
    </xf>
    <xf numFmtId="0" fontId="47" fillId="5" borderId="7" xfId="0" applyFont="1" applyFill="1" applyBorder="1" applyAlignment="1">
      <alignment horizontal="center" vertical="center"/>
    </xf>
    <xf numFmtId="0" fontId="47" fillId="5" borderId="3" xfId="0" applyFont="1" applyFill="1" applyBorder="1" applyAlignment="1">
      <alignment horizontal="center" vertical="center"/>
    </xf>
    <xf numFmtId="0" fontId="47" fillId="5" borderId="4" xfId="0" applyFont="1" applyFill="1" applyBorder="1" applyAlignment="1">
      <alignment horizontal="center" vertical="center"/>
    </xf>
    <xf numFmtId="0" fontId="21" fillId="2" borderId="17" xfId="0" applyFont="1" applyFill="1" applyBorder="1" applyAlignment="1" applyProtection="1">
      <alignment horizontal="center" vertical="center"/>
      <protection locked="0"/>
    </xf>
    <xf numFmtId="0" fontId="21" fillId="2" borderId="18" xfId="0" applyFont="1" applyFill="1" applyBorder="1" applyAlignment="1" applyProtection="1">
      <alignment horizontal="center" vertical="center"/>
      <protection locked="0"/>
    </xf>
    <xf numFmtId="0" fontId="21" fillId="2" borderId="19" xfId="0" applyFont="1" applyFill="1" applyBorder="1" applyAlignment="1" applyProtection="1">
      <alignment horizontal="center" vertical="center"/>
      <protection locked="0"/>
    </xf>
    <xf numFmtId="0" fontId="60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47" fillId="5" borderId="17" xfId="0" applyFont="1" applyFill="1" applyBorder="1" applyAlignment="1">
      <alignment horizontal="center" vertical="center"/>
    </xf>
    <xf numFmtId="0" fontId="47" fillId="5" borderId="19" xfId="0" applyFont="1" applyFill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43" fillId="2" borderId="17" xfId="0" applyFont="1" applyFill="1" applyBorder="1" applyAlignment="1" applyProtection="1">
      <alignment horizontal="center" vertical="center"/>
      <protection locked="0"/>
    </xf>
    <xf numFmtId="0" fontId="43" fillId="2" borderId="18" xfId="0" applyFont="1" applyFill="1" applyBorder="1" applyAlignment="1" applyProtection="1">
      <alignment horizontal="center" vertical="center"/>
      <protection locked="0"/>
    </xf>
    <xf numFmtId="0" fontId="43" fillId="2" borderId="19" xfId="0" applyFont="1" applyFill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center" vertical="center"/>
    </xf>
    <xf numFmtId="2" fontId="43" fillId="0" borderId="14" xfId="0" applyNumberFormat="1" applyFont="1" applyBorder="1" applyAlignment="1">
      <alignment horizontal="center" vertical="center"/>
    </xf>
    <xf numFmtId="2" fontId="43" fillId="0" borderId="15" xfId="0" applyNumberFormat="1" applyFont="1" applyBorder="1" applyAlignment="1">
      <alignment horizontal="center" vertical="center"/>
    </xf>
    <xf numFmtId="2" fontId="43" fillId="0" borderId="16" xfId="0" applyNumberFormat="1" applyFont="1" applyBorder="1" applyAlignment="1">
      <alignment horizontal="center" vertical="center"/>
    </xf>
    <xf numFmtId="2" fontId="43" fillId="0" borderId="17" xfId="0" applyNumberFormat="1" applyFont="1" applyBorder="1" applyAlignment="1">
      <alignment horizontal="center" vertical="center"/>
    </xf>
    <xf numFmtId="2" fontId="43" fillId="0" borderId="18" xfId="0" applyNumberFormat="1" applyFont="1" applyBorder="1" applyAlignment="1">
      <alignment horizontal="center" vertical="center"/>
    </xf>
    <xf numFmtId="2" fontId="43" fillId="0" borderId="19" xfId="0" applyNumberFormat="1" applyFont="1" applyBorder="1" applyAlignment="1">
      <alignment horizontal="center" vertical="center"/>
    </xf>
    <xf numFmtId="165" fontId="44" fillId="0" borderId="17" xfId="0" applyNumberFormat="1" applyFont="1" applyBorder="1" applyAlignment="1">
      <alignment horizontal="center" vertical="center"/>
    </xf>
    <xf numFmtId="165" fontId="44" fillId="0" borderId="18" xfId="0" applyNumberFormat="1" applyFont="1" applyBorder="1" applyAlignment="1">
      <alignment horizontal="center" vertical="center"/>
    </xf>
    <xf numFmtId="165" fontId="44" fillId="0" borderId="19" xfId="0" applyNumberFormat="1" applyFont="1" applyBorder="1" applyAlignment="1">
      <alignment horizontal="center" vertical="center"/>
    </xf>
    <xf numFmtId="0" fontId="47" fillId="5" borderId="18" xfId="0" applyFont="1" applyFill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2" fontId="21" fillId="0" borderId="17" xfId="0" applyNumberFormat="1" applyFont="1" applyBorder="1" applyAlignment="1">
      <alignment horizontal="center" vertical="center"/>
    </xf>
    <xf numFmtId="2" fontId="21" fillId="0" borderId="18" xfId="0" applyNumberFormat="1" applyFont="1" applyBorder="1" applyAlignment="1">
      <alignment horizontal="center" vertical="center"/>
    </xf>
    <xf numFmtId="2" fontId="21" fillId="0" borderId="19" xfId="0" applyNumberFormat="1" applyFont="1" applyBorder="1" applyAlignment="1">
      <alignment horizontal="center" vertical="center"/>
    </xf>
    <xf numFmtId="0" fontId="21" fillId="2" borderId="14" xfId="0" applyFont="1" applyFill="1" applyBorder="1" applyAlignment="1" applyProtection="1">
      <alignment horizontal="center" vertical="center"/>
      <protection locked="0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2" borderId="17" xfId="0" applyFont="1" applyFill="1" applyBorder="1" applyAlignment="1" applyProtection="1">
      <alignment horizontal="left" vertical="center" wrapText="1"/>
      <protection locked="0"/>
    </xf>
    <xf numFmtId="0" fontId="12" fillId="2" borderId="18" xfId="0" applyFont="1" applyFill="1" applyBorder="1" applyAlignment="1" applyProtection="1">
      <alignment horizontal="left" vertical="center" wrapText="1"/>
      <protection locked="0"/>
    </xf>
    <xf numFmtId="0" fontId="12" fillId="2" borderId="19" xfId="0" applyFont="1" applyFill="1" applyBorder="1" applyAlignment="1" applyProtection="1">
      <alignment horizontal="left" vertical="center" wrapText="1"/>
      <protection locked="0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2" fontId="33" fillId="0" borderId="13" xfId="0" applyNumberFormat="1" applyFont="1" applyBorder="1" applyAlignment="1">
      <alignment horizontal="center" vertical="center"/>
    </xf>
    <xf numFmtId="2" fontId="34" fillId="0" borderId="13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2" fontId="34" fillId="0" borderId="0" xfId="0" applyNumberFormat="1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1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theme="0"/>
      </font>
      <fill>
        <patternFill>
          <bgColor indexed="10"/>
        </patternFill>
      </fill>
    </dxf>
    <dxf>
      <font>
        <color theme="0"/>
      </font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66FF99"/>
      <color rgb="FF00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5</xdr:row>
      <xdr:rowOff>95250</xdr:rowOff>
    </xdr:from>
    <xdr:to>
      <xdr:col>13</xdr:col>
      <xdr:colOff>419564</xdr:colOff>
      <xdr:row>7</xdr:row>
      <xdr:rowOff>19098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98285E-CDA6-4E53-8CBF-4CDD42D3F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38525" y="952500"/>
          <a:ext cx="3324689" cy="342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arlyyearsfinance@norfolk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A40AD-59CF-4AC2-9844-1FA6D87050BF}">
  <sheetPr>
    <tabColor rgb="FFC00000"/>
  </sheetPr>
  <dimension ref="A1:AS40"/>
  <sheetViews>
    <sheetView showGridLines="0" tabSelected="1" workbookViewId="0">
      <selection activeCell="Q1" sqref="Q1"/>
    </sheetView>
  </sheetViews>
  <sheetFormatPr defaultColWidth="9.08984375" defaultRowHeight="16.5"/>
  <cols>
    <col min="1" max="1" width="2.6328125" style="99" customWidth="1"/>
    <col min="2" max="3" width="5.08984375" style="99" customWidth="1"/>
    <col min="4" max="4" width="5.6328125" style="99" customWidth="1"/>
    <col min="5" max="5" width="9.08984375" style="99" customWidth="1"/>
    <col min="6" max="6" width="9.08984375" style="99"/>
    <col min="7" max="7" width="3.36328125" style="99" customWidth="1"/>
    <col min="8" max="16" width="9.08984375" style="99"/>
    <col min="17" max="23" width="9" style="99" customWidth="1"/>
    <col min="24" max="16384" width="9.08984375" style="99"/>
  </cols>
  <sheetData>
    <row r="1" spans="1:45" ht="25">
      <c r="A1" s="87" t="s">
        <v>29</v>
      </c>
      <c r="B1" s="85"/>
      <c r="C1" s="86"/>
      <c r="D1" s="87"/>
      <c r="E1" s="87"/>
      <c r="F1" s="87"/>
      <c r="G1" s="87"/>
      <c r="H1" s="87"/>
      <c r="I1" s="87"/>
      <c r="J1" s="87"/>
      <c r="K1" s="87"/>
      <c r="L1" s="88"/>
      <c r="M1" s="86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6"/>
      <c r="AO1" s="87"/>
      <c r="AP1" s="87"/>
      <c r="AQ1" s="87"/>
      <c r="AR1" s="87"/>
      <c r="AS1" s="87"/>
    </row>
    <row r="2" spans="1:45" ht="5.15" customHeight="1"/>
    <row r="3" spans="1:45" ht="16.5" customHeight="1">
      <c r="A3" s="99" t="s">
        <v>98</v>
      </c>
    </row>
    <row r="4" spans="1:45" ht="5.15" customHeight="1"/>
    <row r="5" spans="1:45" ht="16.5" customHeight="1">
      <c r="A5" s="102" t="s">
        <v>107</v>
      </c>
    </row>
    <row r="7" spans="1:45" ht="16.5" customHeight="1">
      <c r="A7" s="99" t="s">
        <v>97</v>
      </c>
    </row>
    <row r="8" spans="1:45" ht="5.15" customHeight="1" thickBot="1"/>
    <row r="9" spans="1:45" ht="5.15" customHeight="1" thickBot="1">
      <c r="B9" s="193" t="s">
        <v>23</v>
      </c>
      <c r="C9" s="194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4"/>
    </row>
    <row r="10" spans="1:45" ht="21.75" customHeight="1">
      <c r="B10" s="197"/>
      <c r="C10" s="198"/>
      <c r="D10" s="74" t="s">
        <v>66</v>
      </c>
      <c r="E10" s="3"/>
      <c r="F10" s="3"/>
      <c r="G10" s="3"/>
    </row>
    <row r="11" spans="1:45" ht="39" customHeight="1">
      <c r="B11" s="107"/>
      <c r="C11" s="108"/>
      <c r="D11" s="191" t="s">
        <v>71</v>
      </c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10"/>
      <c r="AA11" s="110"/>
    </row>
    <row r="12" spans="1:45" ht="16.5" customHeight="1">
      <c r="B12" s="107"/>
      <c r="C12" s="108"/>
      <c r="D12" s="132" t="s">
        <v>75</v>
      </c>
      <c r="E12" s="99" t="s">
        <v>76</v>
      </c>
    </row>
    <row r="13" spans="1:45" ht="16.5" customHeight="1">
      <c r="B13" s="107"/>
      <c r="C13" s="108"/>
      <c r="D13" s="132" t="s">
        <v>75</v>
      </c>
      <c r="E13" s="99" t="s">
        <v>78</v>
      </c>
    </row>
    <row r="14" spans="1:45" ht="16.5" customHeight="1">
      <c r="B14" s="107"/>
      <c r="C14" s="108"/>
      <c r="D14" s="132" t="s">
        <v>75</v>
      </c>
      <c r="E14" s="99" t="s">
        <v>77</v>
      </c>
    </row>
    <row r="15" spans="1:45" ht="5.15" customHeight="1">
      <c r="B15" s="107"/>
      <c r="C15" s="108"/>
    </row>
    <row r="16" spans="1:45" ht="16.5" customHeight="1">
      <c r="B16" s="107"/>
      <c r="C16" s="108"/>
      <c r="D16" s="99" t="s">
        <v>80</v>
      </c>
    </row>
    <row r="17" spans="2:25" ht="5.15" customHeight="1">
      <c r="B17" s="107"/>
      <c r="C17" s="108"/>
    </row>
    <row r="18" spans="2:25" ht="16.5" customHeight="1" thickBot="1">
      <c r="B18" s="105"/>
      <c r="C18" s="106"/>
      <c r="D18" s="109" t="s">
        <v>82</v>
      </c>
    </row>
    <row r="19" spans="2:25" ht="5.15" customHeight="1" thickBot="1"/>
    <row r="20" spans="2:25" ht="5.15" customHeight="1" thickBot="1">
      <c r="B20" s="193" t="s">
        <v>24</v>
      </c>
      <c r="C20" s="194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4"/>
    </row>
    <row r="21" spans="2:25" ht="21.75" customHeight="1">
      <c r="B21" s="197"/>
      <c r="C21" s="198"/>
      <c r="D21" s="74" t="s">
        <v>64</v>
      </c>
      <c r="E21" s="3"/>
      <c r="F21" s="3"/>
      <c r="G21" s="3"/>
    </row>
    <row r="22" spans="2:25" ht="16.5" customHeight="1">
      <c r="B22" s="107"/>
      <c r="C22" s="108"/>
      <c r="D22" s="132" t="s">
        <v>75</v>
      </c>
      <c r="E22" s="99" t="s">
        <v>81</v>
      </c>
      <c r="F22" s="3"/>
      <c r="G22" s="101" t="s">
        <v>84</v>
      </c>
      <c r="H22" s="99" t="s">
        <v>83</v>
      </c>
      <c r="I22" s="2"/>
    </row>
    <row r="23" spans="2:25" ht="16.5" customHeight="1">
      <c r="B23" s="107"/>
      <c r="C23" s="108"/>
      <c r="D23" s="41"/>
      <c r="E23" s="3"/>
      <c r="F23" s="3"/>
      <c r="G23" s="101" t="s">
        <v>84</v>
      </c>
      <c r="H23" s="99" t="s">
        <v>85</v>
      </c>
      <c r="I23" s="2"/>
    </row>
    <row r="24" spans="2:25" ht="16.5" customHeight="1">
      <c r="B24" s="107"/>
      <c r="C24" s="108"/>
      <c r="D24" s="41"/>
      <c r="E24" s="3"/>
      <c r="F24" s="3"/>
      <c r="G24" s="101" t="s">
        <v>84</v>
      </c>
      <c r="H24" s="99" t="s">
        <v>88</v>
      </c>
      <c r="I24" s="2"/>
    </row>
    <row r="25" spans="2:25" ht="16.5" customHeight="1">
      <c r="B25" s="107"/>
      <c r="C25" s="108"/>
      <c r="D25" s="42"/>
      <c r="F25" s="42"/>
      <c r="G25" s="101" t="s">
        <v>84</v>
      </c>
      <c r="H25" s="99" t="s">
        <v>86</v>
      </c>
      <c r="I25" s="2"/>
    </row>
    <row r="26" spans="2:25" ht="16.5" customHeight="1" thickBot="1">
      <c r="B26" s="105"/>
      <c r="C26" s="106"/>
      <c r="D26" s="42"/>
      <c r="E26" s="42"/>
      <c r="F26" s="42"/>
      <c r="G26" s="101" t="s">
        <v>84</v>
      </c>
      <c r="H26" s="99" t="s">
        <v>87</v>
      </c>
      <c r="I26" s="2"/>
    </row>
    <row r="27" spans="2:25" ht="5.15" customHeight="1" thickBot="1"/>
    <row r="28" spans="2:25" ht="5.15" customHeight="1" thickBot="1">
      <c r="B28" s="193" t="s">
        <v>25</v>
      </c>
      <c r="C28" s="194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4"/>
    </row>
    <row r="29" spans="2:25" ht="21.75" customHeight="1">
      <c r="B29" s="197"/>
      <c r="C29" s="198"/>
      <c r="D29" s="74" t="s">
        <v>89</v>
      </c>
      <c r="E29" s="3"/>
      <c r="F29" s="3"/>
      <c r="G29" s="3"/>
    </row>
    <row r="30" spans="2:25" ht="17.25" customHeight="1" thickBot="1">
      <c r="B30" s="105"/>
      <c r="C30" s="106"/>
      <c r="D30" s="132" t="s">
        <v>75</v>
      </c>
      <c r="E30" s="99" t="s">
        <v>69</v>
      </c>
    </row>
    <row r="31" spans="2:25" ht="5.15" customHeight="1" thickBot="1"/>
    <row r="32" spans="2:25" ht="5.15" customHeight="1" thickBot="1">
      <c r="B32" s="193" t="s">
        <v>90</v>
      </c>
      <c r="C32" s="194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4"/>
    </row>
    <row r="33" spans="2:25" ht="17.25" customHeight="1" thickBot="1">
      <c r="B33" s="195"/>
      <c r="C33" s="196"/>
      <c r="D33" s="99" t="s">
        <v>91</v>
      </c>
    </row>
    <row r="34" spans="2:25" ht="5.15" customHeight="1" thickBot="1"/>
    <row r="35" spans="2:25" ht="17" thickBot="1">
      <c r="B35" s="119" t="s">
        <v>92</v>
      </c>
      <c r="C35" s="120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4"/>
    </row>
    <row r="36" spans="2:25" ht="20.149999999999999" customHeight="1">
      <c r="B36" s="115"/>
      <c r="C36" s="116"/>
      <c r="D36" s="99" t="s">
        <v>93</v>
      </c>
    </row>
    <row r="37" spans="2:25" ht="20.149999999999999" customHeight="1">
      <c r="B37" s="115"/>
      <c r="C37" s="116"/>
      <c r="D37" s="99" t="s">
        <v>101</v>
      </c>
    </row>
    <row r="38" spans="2:25" ht="20.149999999999999" customHeight="1">
      <c r="B38" s="115"/>
      <c r="C38" s="116"/>
      <c r="D38" s="99" t="s">
        <v>106</v>
      </c>
    </row>
    <row r="39" spans="2:25" ht="20.149999999999999" customHeight="1">
      <c r="B39" s="115"/>
      <c r="C39" s="116"/>
      <c r="D39" s="99" t="s">
        <v>99</v>
      </c>
    </row>
    <row r="40" spans="2:25" ht="20.149999999999999" customHeight="1" thickBot="1">
      <c r="B40" s="117"/>
      <c r="C40" s="118"/>
      <c r="D40" s="99" t="s">
        <v>100</v>
      </c>
      <c r="J40" s="111" t="s">
        <v>94</v>
      </c>
      <c r="K40" s="100" t="s">
        <v>96</v>
      </c>
      <c r="L40" s="112" t="s">
        <v>95</v>
      </c>
    </row>
  </sheetData>
  <sheetProtection algorithmName="SHA-512" hashValue="vQDZku9khzQq8iq1EJ+pmGKGGl0+MeBP6UiE23zirOTP5Kcjy+VJfJ0swPxOhdS2T6lqO+KiFwRE4Ow43EyM5A==" saltValue="FyHU+hAHS+PMz3wiroyNQg==" spinCount="100000" sheet="1" objects="1" scenarios="1" selectLockedCells="1" selectUnlockedCells="1"/>
  <mergeCells count="5">
    <mergeCell ref="D11:Y11"/>
    <mergeCell ref="B32:C33"/>
    <mergeCell ref="B28:C29"/>
    <mergeCell ref="B9:C10"/>
    <mergeCell ref="B20:C21"/>
  </mergeCells>
  <phoneticPr fontId="45" type="noConversion"/>
  <hyperlinks>
    <hyperlink ref="L40" r:id="rId1" xr:uid="{0FE13AD7-D768-44F3-B9B2-1917E1BFADFD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B1:AT48"/>
  <sheetViews>
    <sheetView showGridLines="0" zoomScale="98" zoomScaleNormal="98" workbookViewId="0">
      <selection activeCell="B2" sqref="B2:C2"/>
    </sheetView>
  </sheetViews>
  <sheetFormatPr defaultColWidth="3.6328125" defaultRowHeight="20.149999999999999" customHeight="1"/>
  <cols>
    <col min="1" max="1" width="3.6328125" style="2"/>
    <col min="2" max="7" width="4.54296875" style="2" customWidth="1"/>
    <col min="8" max="8" width="6.36328125" style="2" customWidth="1"/>
    <col min="9" max="28" width="4.54296875" style="2" customWidth="1"/>
    <col min="29" max="30" width="3.6328125" style="155"/>
    <col min="31" max="31" width="3.6328125" style="155" customWidth="1"/>
    <col min="32" max="32" width="15" style="155" hidden="1" customWidth="1"/>
    <col min="33" max="33" width="20.54296875" style="155" hidden="1" customWidth="1"/>
    <col min="34" max="34" width="5.81640625" style="155" hidden="1" customWidth="1"/>
    <col min="35" max="35" width="3.90625" style="155" hidden="1" customWidth="1"/>
    <col min="36" max="39" width="4.81640625" style="155" hidden="1" customWidth="1"/>
    <col min="40" max="42" width="10.81640625" style="155" hidden="1" customWidth="1"/>
    <col min="43" max="43" width="3.6328125" style="155" customWidth="1"/>
    <col min="44" max="46" width="3.6328125" style="155"/>
    <col min="47" max="16384" width="3.6328125" style="2"/>
  </cols>
  <sheetData>
    <row r="1" spans="2:42" ht="24.9" customHeight="1" thickBot="1">
      <c r="B1" s="1" t="s">
        <v>29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2:42" ht="24.9" customHeight="1" thickBot="1">
      <c r="B2" s="205" t="s">
        <v>23</v>
      </c>
      <c r="C2" s="206"/>
      <c r="D2" s="74" t="s">
        <v>66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42" ht="20.149999999999999" customHeight="1" thickBot="1">
      <c r="D3" s="74" t="s">
        <v>67</v>
      </c>
      <c r="N3" s="199" t="s">
        <v>41</v>
      </c>
      <c r="O3" s="200"/>
      <c r="P3" s="200"/>
      <c r="Q3" s="200"/>
      <c r="R3" s="200"/>
      <c r="S3" s="200"/>
      <c r="T3" s="200"/>
      <c r="U3" s="200"/>
      <c r="V3" s="200"/>
      <c r="W3" s="201"/>
      <c r="AC3" s="156"/>
    </row>
    <row r="4" spans="2:42" ht="5.15" customHeight="1" thickBot="1">
      <c r="D4" s="74"/>
      <c r="AC4" s="156"/>
    </row>
    <row r="5" spans="2:42" ht="20.149999999999999" customHeight="1" thickBot="1">
      <c r="D5" s="82" t="s">
        <v>79</v>
      </c>
      <c r="F5" s="3"/>
      <c r="G5" s="3"/>
      <c r="H5" s="3"/>
      <c r="I5" s="3"/>
      <c r="J5" s="3"/>
      <c r="K5" s="3"/>
      <c r="L5" s="3"/>
      <c r="M5" s="3"/>
      <c r="N5" s="199" t="s">
        <v>43</v>
      </c>
      <c r="O5" s="200"/>
      <c r="P5" s="200"/>
      <c r="Q5" s="200"/>
      <c r="R5" s="200"/>
      <c r="S5" s="200"/>
      <c r="T5" s="200"/>
      <c r="U5" s="200"/>
      <c r="V5" s="200"/>
      <c r="W5" s="201"/>
      <c r="AC5" s="156"/>
    </row>
    <row r="6" spans="2:42" ht="5.15" customHeight="1" thickBot="1">
      <c r="AC6" s="156"/>
    </row>
    <row r="7" spans="2:42" ht="5.15" customHeight="1" thickBot="1">
      <c r="B7" s="31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21"/>
      <c r="AF7" s="157"/>
      <c r="AG7" s="157"/>
    </row>
    <row r="8" spans="2:42" ht="20.149999999999999" customHeight="1">
      <c r="B8" s="135"/>
      <c r="C8" s="210" t="s">
        <v>43</v>
      </c>
      <c r="D8" s="211"/>
      <c r="E8" s="211"/>
      <c r="F8" s="211"/>
      <c r="G8" s="212"/>
      <c r="I8" s="136" t="s">
        <v>44</v>
      </c>
      <c r="K8" s="136"/>
      <c r="L8" s="136"/>
      <c r="M8" s="136"/>
      <c r="P8" s="222" t="s">
        <v>51</v>
      </c>
      <c r="Q8" s="222"/>
      <c r="R8" s="222"/>
      <c r="S8" s="222"/>
      <c r="T8" s="222"/>
      <c r="U8" s="226" t="s">
        <v>52</v>
      </c>
      <c r="V8" s="226"/>
      <c r="W8" s="226"/>
      <c r="X8" s="203" t="s">
        <v>53</v>
      </c>
      <c r="Y8" s="203"/>
      <c r="Z8" s="203"/>
      <c r="AA8" s="203"/>
      <c r="AB8" s="204"/>
      <c r="AF8" s="185" t="s">
        <v>108</v>
      </c>
      <c r="AG8" s="171"/>
      <c r="AH8" s="186"/>
      <c r="AI8" s="171"/>
      <c r="AJ8" s="170" t="s">
        <v>42</v>
      </c>
      <c r="AK8" s="170" t="s">
        <v>46</v>
      </c>
      <c r="AL8" s="170" t="s">
        <v>47</v>
      </c>
      <c r="AM8" s="171"/>
      <c r="AN8" s="172" t="s">
        <v>42</v>
      </c>
      <c r="AO8" s="172" t="s">
        <v>46</v>
      </c>
      <c r="AP8" s="172" t="s">
        <v>47</v>
      </c>
    </row>
    <row r="9" spans="2:42" ht="20.149999999999999" customHeight="1">
      <c r="B9" s="137"/>
      <c r="C9" s="213"/>
      <c r="D9" s="214"/>
      <c r="E9" s="214"/>
      <c r="F9" s="214"/>
      <c r="G9" s="215"/>
      <c r="I9" s="90"/>
      <c r="J9" s="91"/>
      <c r="K9" s="138" t="s">
        <v>55</v>
      </c>
      <c r="L9" s="92"/>
      <c r="M9" s="93"/>
      <c r="N9" s="92"/>
      <c r="O9" s="94" t="str">
        <f>VLOOKUP('STEP 2'!AM1&amp;N3,AH9:AP15,7,FALSE)</f>
        <v>Spring 2024</v>
      </c>
      <c r="P9" s="95"/>
      <c r="Q9" s="219">
        <f>VLOOKUP('STEP 2'!AM1&amp;N3,AH9:AP15,2,FALSE)</f>
        <v>15</v>
      </c>
      <c r="R9" s="220"/>
      <c r="S9" s="221"/>
      <c r="T9" s="84"/>
      <c r="U9" s="227">
        <f>Y9/Q9</f>
        <v>11</v>
      </c>
      <c r="V9" s="228"/>
      <c r="W9" s="229"/>
      <c r="X9" s="84"/>
      <c r="Y9" s="219">
        <f>VLOOKUP('STEP 2'!AM1&amp;N3,AH9:AP15,3,FALSE)</f>
        <v>165</v>
      </c>
      <c r="Z9" s="220"/>
      <c r="AA9" s="221"/>
      <c r="AB9" s="12"/>
      <c r="AF9" s="178" t="s">
        <v>45</v>
      </c>
      <c r="AG9" s="173" t="s">
        <v>41</v>
      </c>
      <c r="AH9" s="179" t="str">
        <f>AF9&amp;AG9</f>
        <v>1 Sept to 31 Dec2 year old</v>
      </c>
      <c r="AI9" s="174">
        <v>15</v>
      </c>
      <c r="AJ9" s="188">
        <v>165</v>
      </c>
      <c r="AK9" s="188">
        <v>192</v>
      </c>
      <c r="AL9" s="188">
        <v>213</v>
      </c>
      <c r="AM9" s="174">
        <f t="shared" ref="AM9:AM11" si="0">SUM(AJ9:AL9)</f>
        <v>570</v>
      </c>
      <c r="AN9" s="189" t="s">
        <v>110</v>
      </c>
      <c r="AO9" s="189" t="s">
        <v>111</v>
      </c>
      <c r="AP9" s="189" t="s">
        <v>112</v>
      </c>
    </row>
    <row r="10" spans="2:42" ht="5.15" customHeight="1">
      <c r="B10" s="137"/>
      <c r="C10" s="213"/>
      <c r="D10" s="214"/>
      <c r="E10" s="214"/>
      <c r="F10" s="214"/>
      <c r="G10" s="215"/>
      <c r="J10" s="73"/>
      <c r="K10" s="84"/>
      <c r="M10" s="96"/>
      <c r="O10" s="95"/>
      <c r="P10" s="95"/>
      <c r="Q10" s="84"/>
      <c r="R10" s="84"/>
      <c r="S10" s="84"/>
      <c r="T10" s="84"/>
      <c r="U10" s="97"/>
      <c r="V10" s="97"/>
      <c r="W10" s="97"/>
      <c r="X10" s="84"/>
      <c r="Y10" s="97"/>
      <c r="Z10" s="97"/>
      <c r="AA10" s="97"/>
      <c r="AB10" s="12"/>
      <c r="AF10" s="180"/>
      <c r="AG10" s="177"/>
      <c r="AH10" s="181"/>
      <c r="AI10" s="174"/>
      <c r="AJ10" s="174"/>
      <c r="AK10" s="174"/>
      <c r="AL10" s="174"/>
      <c r="AM10" s="174"/>
      <c r="AN10" s="175"/>
      <c r="AO10" s="175"/>
      <c r="AP10" s="175"/>
    </row>
    <row r="11" spans="2:42" ht="20.149999999999999" customHeight="1">
      <c r="B11" s="137"/>
      <c r="C11" s="213"/>
      <c r="D11" s="214"/>
      <c r="E11" s="214"/>
      <c r="F11" s="214"/>
      <c r="G11" s="215"/>
      <c r="I11" s="90"/>
      <c r="J11" s="91"/>
      <c r="K11" s="138" t="s">
        <v>56</v>
      </c>
      <c r="L11" s="92"/>
      <c r="M11" s="93"/>
      <c r="N11" s="92"/>
      <c r="O11" s="94" t="str">
        <f>VLOOKUP('STEP 2'!AM1&amp;N3,AH9:AP15,8,FALSE)</f>
        <v>Summer 2024</v>
      </c>
      <c r="P11" s="95"/>
      <c r="Q11" s="219">
        <f>Q9</f>
        <v>15</v>
      </c>
      <c r="R11" s="220"/>
      <c r="S11" s="221"/>
      <c r="T11" s="84"/>
      <c r="U11" s="227">
        <f>Y11/Q11</f>
        <v>12.8</v>
      </c>
      <c r="V11" s="228"/>
      <c r="W11" s="229"/>
      <c r="X11" s="84"/>
      <c r="Y11" s="219">
        <f>VLOOKUP('STEP 2'!AM1&amp;N3,AH9:AP15,4,FALSE)</f>
        <v>192</v>
      </c>
      <c r="Z11" s="220"/>
      <c r="AA11" s="221"/>
      <c r="AB11" s="12"/>
      <c r="AF11" s="183"/>
      <c r="AG11" s="177" t="s">
        <v>114</v>
      </c>
      <c r="AH11" s="181" t="str">
        <f>AF9&amp;AG11</f>
        <v>1 Sept to 31 Dec3 &amp; 4 year old (universal)</v>
      </c>
      <c r="AI11" s="174">
        <v>15</v>
      </c>
      <c r="AJ11" s="174">
        <f>AJ9</f>
        <v>165</v>
      </c>
      <c r="AK11" s="174">
        <f>AK9</f>
        <v>192</v>
      </c>
      <c r="AL11" s="174">
        <f>AL9</f>
        <v>213</v>
      </c>
      <c r="AM11" s="174">
        <f t="shared" si="0"/>
        <v>570</v>
      </c>
      <c r="AN11" s="175" t="str">
        <f>AN9</f>
        <v>Spring 2024</v>
      </c>
      <c r="AO11" s="175" t="str">
        <f>AO9</f>
        <v>Summer 2024</v>
      </c>
      <c r="AP11" s="175" t="str">
        <f>AP9</f>
        <v>Autumn 2024</v>
      </c>
    </row>
    <row r="12" spans="2:42" ht="5.15" customHeight="1">
      <c r="B12" s="137"/>
      <c r="C12" s="213"/>
      <c r="D12" s="214"/>
      <c r="E12" s="214"/>
      <c r="F12" s="214"/>
      <c r="G12" s="215"/>
      <c r="J12" s="73"/>
      <c r="K12" s="84"/>
      <c r="M12" s="96"/>
      <c r="O12" s="95"/>
      <c r="P12" s="95"/>
      <c r="Q12" s="84"/>
      <c r="R12" s="84"/>
      <c r="S12" s="84"/>
      <c r="T12" s="84"/>
      <c r="U12" s="97"/>
      <c r="V12" s="97"/>
      <c r="W12" s="97"/>
      <c r="X12" s="84"/>
      <c r="Y12" s="97"/>
      <c r="Z12" s="97"/>
      <c r="AA12" s="97"/>
      <c r="AB12" s="12"/>
      <c r="AF12" s="183"/>
      <c r="AG12" s="177"/>
      <c r="AH12" s="181"/>
      <c r="AI12" s="174"/>
      <c r="AJ12" s="174"/>
      <c r="AK12" s="174"/>
      <c r="AL12" s="174"/>
      <c r="AM12" s="174"/>
      <c r="AN12" s="175"/>
      <c r="AO12" s="175"/>
      <c r="AP12" s="175"/>
    </row>
    <row r="13" spans="2:42" ht="20.149999999999999" customHeight="1">
      <c r="B13" s="137"/>
      <c r="C13" s="213"/>
      <c r="D13" s="214"/>
      <c r="E13" s="214"/>
      <c r="F13" s="214"/>
      <c r="G13" s="215"/>
      <c r="I13" s="90"/>
      <c r="J13" s="91"/>
      <c r="K13" s="138" t="s">
        <v>57</v>
      </c>
      <c r="L13" s="92"/>
      <c r="M13" s="93"/>
      <c r="N13" s="92"/>
      <c r="O13" s="94" t="str">
        <f>VLOOKUP('STEP 2'!AM1&amp;N3,AH9:AP15,9,FALSE)</f>
        <v>Autumn 2024</v>
      </c>
      <c r="P13" s="95"/>
      <c r="Q13" s="219">
        <f>Q9</f>
        <v>15</v>
      </c>
      <c r="R13" s="220"/>
      <c r="S13" s="221"/>
      <c r="T13" s="84"/>
      <c r="U13" s="227">
        <f>Y13/Q13</f>
        <v>14.2</v>
      </c>
      <c r="V13" s="228"/>
      <c r="W13" s="229"/>
      <c r="X13" s="84"/>
      <c r="Y13" s="219">
        <f>VLOOKUP('STEP 2'!AM1&amp;N3,AH9:AP15,5,FALSE)</f>
        <v>213</v>
      </c>
      <c r="Z13" s="220"/>
      <c r="AA13" s="221"/>
      <c r="AB13" s="12"/>
      <c r="AF13" s="183"/>
      <c r="AG13" s="177" t="s">
        <v>115</v>
      </c>
      <c r="AH13" s="181" t="str">
        <f>AF9&amp;AG13</f>
        <v>1 Sept to 31 Dec2 year old (working parent)</v>
      </c>
      <c r="AI13" s="174">
        <v>15</v>
      </c>
      <c r="AJ13" s="174">
        <f>AJ11</f>
        <v>165</v>
      </c>
      <c r="AK13" s="174">
        <f>AK11</f>
        <v>192</v>
      </c>
      <c r="AL13" s="174">
        <f>AL11</f>
        <v>213</v>
      </c>
      <c r="AM13" s="174">
        <f t="shared" ref="AM13" si="1">SUM(AJ13:AL13)</f>
        <v>570</v>
      </c>
      <c r="AN13" s="175" t="str">
        <f>AN11</f>
        <v>Spring 2024</v>
      </c>
      <c r="AO13" s="175" t="str">
        <f>AO11</f>
        <v>Summer 2024</v>
      </c>
      <c r="AP13" s="175" t="str">
        <f>AP11</f>
        <v>Autumn 2024</v>
      </c>
    </row>
    <row r="14" spans="2:42" ht="5.15" customHeight="1" thickBot="1">
      <c r="B14" s="137"/>
      <c r="C14" s="213"/>
      <c r="D14" s="214"/>
      <c r="E14" s="214"/>
      <c r="F14" s="214"/>
      <c r="G14" s="215"/>
      <c r="I14" s="139"/>
      <c r="J14" s="140"/>
      <c r="K14" s="140"/>
      <c r="L14" s="140"/>
      <c r="M14" s="140"/>
      <c r="Q14" s="73"/>
      <c r="R14" s="73"/>
      <c r="S14" s="73"/>
      <c r="T14" s="73"/>
      <c r="U14" s="98"/>
      <c r="V14" s="98"/>
      <c r="W14" s="98"/>
      <c r="X14" s="73"/>
      <c r="Y14" s="98"/>
      <c r="Z14" s="98"/>
      <c r="AA14" s="98"/>
      <c r="AB14" s="12"/>
      <c r="AF14" s="183"/>
      <c r="AG14" s="177"/>
      <c r="AH14" s="181"/>
      <c r="AI14" s="174"/>
      <c r="AJ14" s="174"/>
      <c r="AK14" s="174"/>
      <c r="AL14" s="174"/>
      <c r="AM14" s="174"/>
      <c r="AN14" s="175"/>
      <c r="AO14" s="175"/>
      <c r="AP14" s="175"/>
    </row>
    <row r="15" spans="2:42" ht="20.149999999999999" customHeight="1" thickBot="1">
      <c r="B15" s="137"/>
      <c r="C15" s="216"/>
      <c r="D15" s="217"/>
      <c r="E15" s="217"/>
      <c r="F15" s="217"/>
      <c r="G15" s="218"/>
      <c r="J15" s="141"/>
      <c r="K15" s="141"/>
      <c r="L15" s="142"/>
      <c r="Q15" s="73"/>
      <c r="R15" s="73"/>
      <c r="S15" s="73"/>
      <c r="T15" s="84" t="s">
        <v>54</v>
      </c>
      <c r="U15" s="230">
        <f>U9+U11+U13</f>
        <v>38</v>
      </c>
      <c r="V15" s="231"/>
      <c r="W15" s="232"/>
      <c r="X15" s="73"/>
      <c r="Y15" s="207">
        <f>Y9+Y11+Y13</f>
        <v>570</v>
      </c>
      <c r="Z15" s="208"/>
      <c r="AA15" s="209"/>
      <c r="AB15" s="12"/>
      <c r="AF15" s="184"/>
      <c r="AG15" s="176" t="s">
        <v>116</v>
      </c>
      <c r="AH15" s="182" t="str">
        <f>AF9&amp;AG15</f>
        <v>1 Sept to 31 Dec3 &amp; 4 year old (working parent)</v>
      </c>
      <c r="AI15" s="174">
        <v>30</v>
      </c>
      <c r="AJ15" s="174">
        <f>AJ11*2</f>
        <v>330</v>
      </c>
      <c r="AK15" s="174">
        <f>AK11*2</f>
        <v>384</v>
      </c>
      <c r="AL15" s="174">
        <f>AL11*2</f>
        <v>426</v>
      </c>
      <c r="AM15" s="174">
        <f>SUM(AJ15:AL15)</f>
        <v>1140</v>
      </c>
      <c r="AN15" s="175" t="str">
        <f>AN9</f>
        <v>Spring 2024</v>
      </c>
      <c r="AO15" s="175" t="str">
        <f>AO9</f>
        <v>Summer 2024</v>
      </c>
      <c r="AP15" s="175" t="str">
        <f>AP9</f>
        <v>Autumn 2024</v>
      </c>
    </row>
    <row r="16" spans="2:42" ht="5.15" customHeight="1">
      <c r="B16" s="137"/>
      <c r="C16" s="143"/>
      <c r="D16" s="144"/>
      <c r="E16" s="144"/>
      <c r="F16" s="142"/>
      <c r="G16" s="142"/>
      <c r="J16" s="141"/>
      <c r="K16" s="141"/>
      <c r="L16" s="142"/>
      <c r="Q16" s="73"/>
      <c r="R16" s="73"/>
      <c r="S16" s="73"/>
      <c r="T16" s="73"/>
      <c r="U16" s="73"/>
      <c r="V16" s="73"/>
      <c r="W16" s="73"/>
      <c r="X16" s="73"/>
      <c r="Y16" s="73"/>
      <c r="Z16" s="97"/>
      <c r="AA16" s="97"/>
      <c r="AB16" s="12"/>
    </row>
    <row r="17" spans="2:33" ht="5.15" customHeight="1">
      <c r="B17" s="137"/>
      <c r="C17" s="145"/>
      <c r="D17" s="146"/>
      <c r="E17" s="146"/>
      <c r="F17" s="147"/>
      <c r="G17" s="147"/>
      <c r="H17" s="148"/>
      <c r="I17" s="148"/>
      <c r="J17" s="149"/>
      <c r="K17" s="149"/>
      <c r="L17" s="147"/>
      <c r="M17" s="148"/>
      <c r="N17" s="148"/>
      <c r="O17" s="148"/>
      <c r="P17" s="148"/>
      <c r="Q17" s="150"/>
      <c r="R17" s="150"/>
      <c r="S17" s="150"/>
      <c r="T17" s="150"/>
      <c r="U17" s="150"/>
      <c r="V17" s="150"/>
      <c r="W17" s="150"/>
      <c r="X17" s="150"/>
      <c r="Y17" s="150"/>
      <c r="Z17" s="151"/>
      <c r="AA17" s="151"/>
      <c r="AB17" s="12"/>
    </row>
    <row r="18" spans="2:33" ht="5.15" customHeight="1" thickBot="1">
      <c r="B18" s="137"/>
      <c r="C18" s="143"/>
      <c r="D18" s="144"/>
      <c r="E18" s="144"/>
      <c r="F18" s="142"/>
      <c r="G18" s="142"/>
      <c r="J18" s="141"/>
      <c r="K18" s="141"/>
      <c r="L18" s="142"/>
      <c r="Q18" s="73"/>
      <c r="R18" s="73"/>
      <c r="S18" s="73"/>
      <c r="T18" s="73"/>
      <c r="U18" s="73"/>
      <c r="V18" s="73"/>
      <c r="W18" s="73"/>
      <c r="X18" s="73"/>
      <c r="Y18" s="73"/>
      <c r="Z18" s="152"/>
      <c r="AA18" s="152"/>
      <c r="AB18" s="12"/>
    </row>
    <row r="19" spans="2:33" ht="20.149999999999999" customHeight="1">
      <c r="B19" s="137"/>
      <c r="C19" s="210" t="s">
        <v>48</v>
      </c>
      <c r="D19" s="211"/>
      <c r="E19" s="211"/>
      <c r="F19" s="211"/>
      <c r="G19" s="212"/>
      <c r="I19" s="74" t="s">
        <v>74</v>
      </c>
      <c r="J19" s="141"/>
      <c r="K19" s="141"/>
      <c r="L19" s="142"/>
      <c r="O19" s="142"/>
      <c r="P19" s="142"/>
      <c r="Q19" s="73"/>
      <c r="R19" s="73"/>
      <c r="S19" s="73"/>
      <c r="T19" s="73"/>
      <c r="U19" s="73"/>
      <c r="V19" s="73"/>
      <c r="W19" s="73"/>
      <c r="AB19" s="12"/>
      <c r="AG19" s="155" t="str">
        <f>AG9</f>
        <v>2 year old</v>
      </c>
    </row>
    <row r="20" spans="2:33" ht="18" customHeight="1" thickBot="1">
      <c r="B20" s="137"/>
      <c r="C20" s="213"/>
      <c r="D20" s="214"/>
      <c r="E20" s="214"/>
      <c r="F20" s="214"/>
      <c r="G20" s="215"/>
      <c r="J20" s="141"/>
      <c r="K20" s="141"/>
      <c r="L20" s="142"/>
      <c r="O20" s="142"/>
      <c r="P20" s="142"/>
      <c r="Q20" s="202" t="str">
        <f>O9</f>
        <v>Spring 2024</v>
      </c>
      <c r="R20" s="202"/>
      <c r="S20" s="202"/>
      <c r="T20" s="153"/>
      <c r="U20" s="202" t="str">
        <f>O11</f>
        <v>Summer 2024</v>
      </c>
      <c r="V20" s="202"/>
      <c r="W20" s="202" t="str">
        <f>O11</f>
        <v>Summer 2024</v>
      </c>
      <c r="X20" s="153"/>
      <c r="Y20" s="202" t="str">
        <f>O13</f>
        <v>Autumn 2024</v>
      </c>
      <c r="Z20" s="202"/>
      <c r="AA20" s="202" t="str">
        <f>O13</f>
        <v>Autumn 2024</v>
      </c>
      <c r="AB20" s="12"/>
      <c r="AF20" s="157"/>
      <c r="AG20" s="157" t="str">
        <f>AG11</f>
        <v>3 &amp; 4 year old (universal)</v>
      </c>
    </row>
    <row r="21" spans="2:33" ht="18" customHeight="1" thickBot="1">
      <c r="B21" s="137"/>
      <c r="C21" s="213"/>
      <c r="D21" s="214"/>
      <c r="E21" s="214"/>
      <c r="F21" s="214"/>
      <c r="G21" s="215"/>
      <c r="J21" s="141"/>
      <c r="K21" s="89" t="s">
        <v>73</v>
      </c>
      <c r="L21" s="142"/>
      <c r="O21" s="142"/>
      <c r="P21" s="142"/>
      <c r="Q21" s="223">
        <v>13</v>
      </c>
      <c r="R21" s="224"/>
      <c r="S21" s="225"/>
      <c r="T21" s="84"/>
      <c r="U21" s="223">
        <v>21</v>
      </c>
      <c r="V21" s="224"/>
      <c r="W21" s="225"/>
      <c r="X21" s="84"/>
      <c r="Y21" s="223">
        <v>16</v>
      </c>
      <c r="Z21" s="224"/>
      <c r="AA21" s="225"/>
      <c r="AB21" s="12"/>
      <c r="AF21" s="157"/>
      <c r="AG21" s="157" t="str">
        <f>AG13</f>
        <v>2 year old (working parent)</v>
      </c>
    </row>
    <row r="22" spans="2:33" ht="5.15" customHeight="1" thickBot="1">
      <c r="B22" s="137"/>
      <c r="C22" s="213"/>
      <c r="D22" s="214"/>
      <c r="E22" s="214"/>
      <c r="F22" s="214"/>
      <c r="G22" s="215"/>
      <c r="J22" s="141"/>
      <c r="L22" s="142"/>
      <c r="O22" s="142"/>
      <c r="P22" s="142"/>
      <c r="R22" s="141"/>
      <c r="S22" s="141"/>
      <c r="T22" s="142"/>
      <c r="U22" s="142"/>
      <c r="AB22" s="12"/>
      <c r="AF22" s="157"/>
      <c r="AG22" s="157" t="str">
        <f>AG15</f>
        <v>3 &amp; 4 year old (working parent)</v>
      </c>
    </row>
    <row r="23" spans="2:33" ht="18" customHeight="1" thickBot="1">
      <c r="B23" s="137"/>
      <c r="C23" s="213"/>
      <c r="D23" s="214"/>
      <c r="E23" s="214"/>
      <c r="F23" s="214"/>
      <c r="G23" s="215"/>
      <c r="J23" s="141"/>
      <c r="K23" s="89" t="s">
        <v>72</v>
      </c>
      <c r="L23" s="142"/>
      <c r="O23" s="142"/>
      <c r="P23" s="142"/>
      <c r="R23" s="141"/>
      <c r="S23" s="141"/>
      <c r="T23" s="142"/>
      <c r="U23" s="142"/>
      <c r="Y23" s="207">
        <f>Q21+U21+Y21</f>
        <v>50</v>
      </c>
      <c r="Z23" s="208"/>
      <c r="AA23" s="209"/>
      <c r="AB23" s="12"/>
      <c r="AF23" s="157"/>
      <c r="AG23" s="157"/>
    </row>
    <row r="24" spans="2:33" ht="5.15" customHeight="1" thickBot="1">
      <c r="B24" s="137"/>
      <c r="C24" s="213"/>
      <c r="D24" s="214"/>
      <c r="E24" s="214"/>
      <c r="F24" s="214"/>
      <c r="G24" s="215"/>
      <c r="J24" s="141"/>
      <c r="K24" s="141"/>
      <c r="L24" s="142"/>
      <c r="O24" s="142"/>
      <c r="P24" s="142"/>
      <c r="R24" s="141"/>
      <c r="S24" s="141"/>
      <c r="T24" s="142"/>
      <c r="U24" s="142"/>
      <c r="Z24" s="142"/>
      <c r="AA24" s="142"/>
      <c r="AB24" s="12"/>
      <c r="AF24" s="157"/>
      <c r="AG24" s="157"/>
    </row>
    <row r="25" spans="2:33" ht="18" customHeight="1" thickBot="1">
      <c r="B25" s="137"/>
      <c r="C25" s="213"/>
      <c r="D25" s="214"/>
      <c r="E25" s="214"/>
      <c r="F25" s="214"/>
      <c r="G25" s="215"/>
      <c r="I25" s="74" t="s">
        <v>49</v>
      </c>
      <c r="J25" s="141"/>
      <c r="K25" s="141"/>
      <c r="L25" s="142"/>
      <c r="O25" s="142"/>
      <c r="P25" s="142"/>
      <c r="R25" s="141"/>
      <c r="S25" s="141"/>
      <c r="T25" s="142"/>
      <c r="U25" s="142"/>
      <c r="V25" s="73"/>
      <c r="W25" s="73"/>
      <c r="Y25" s="207">
        <f>VLOOKUP('STEP 2'!AM1&amp;'STEP 1'!N3,AH9:AM15,6,FALSE)</f>
        <v>570</v>
      </c>
      <c r="Z25" s="208"/>
      <c r="AA25" s="209"/>
      <c r="AB25" s="12"/>
      <c r="AF25" s="157"/>
      <c r="AG25" s="157"/>
    </row>
    <row r="26" spans="2:33" ht="5.15" customHeight="1">
      <c r="B26" s="137"/>
      <c r="C26" s="213"/>
      <c r="D26" s="214"/>
      <c r="E26" s="214"/>
      <c r="F26" s="214"/>
      <c r="G26" s="215"/>
      <c r="I26" s="74"/>
      <c r="J26" s="141"/>
      <c r="K26" s="141"/>
      <c r="L26" s="142"/>
      <c r="O26" s="142"/>
      <c r="P26" s="142"/>
      <c r="R26" s="141"/>
      <c r="S26" s="141"/>
      <c r="T26" s="142"/>
      <c r="U26" s="142"/>
      <c r="V26" s="73"/>
      <c r="W26" s="73"/>
      <c r="Y26" s="97"/>
      <c r="Z26" s="97"/>
      <c r="AA26" s="97"/>
      <c r="AB26" s="12"/>
      <c r="AF26" s="157"/>
      <c r="AG26" s="157"/>
    </row>
    <row r="27" spans="2:33" ht="20.149999999999999" customHeight="1">
      <c r="B27" s="137"/>
      <c r="C27" s="213"/>
      <c r="D27" s="214"/>
      <c r="E27" s="214"/>
      <c r="F27" s="214"/>
      <c r="G27" s="215"/>
      <c r="I27" s="136" t="s">
        <v>44</v>
      </c>
      <c r="K27" s="136"/>
      <c r="L27" s="136"/>
      <c r="M27" s="136"/>
      <c r="P27" s="222" t="s">
        <v>51</v>
      </c>
      <c r="Q27" s="222"/>
      <c r="R27" s="222"/>
      <c r="S27" s="222"/>
      <c r="T27" s="222"/>
      <c r="U27" s="226" t="s">
        <v>52</v>
      </c>
      <c r="V27" s="226"/>
      <c r="W27" s="226"/>
      <c r="X27" s="203" t="s">
        <v>53</v>
      </c>
      <c r="Y27" s="203"/>
      <c r="Z27" s="203"/>
      <c r="AA27" s="203"/>
      <c r="AB27" s="204"/>
    </row>
    <row r="28" spans="2:33" ht="20.149999999999999" customHeight="1">
      <c r="B28" s="137"/>
      <c r="C28" s="213"/>
      <c r="D28" s="214"/>
      <c r="E28" s="214"/>
      <c r="F28" s="214"/>
      <c r="G28" s="215"/>
      <c r="I28" s="90"/>
      <c r="J28" s="91"/>
      <c r="K28" s="138" t="s">
        <v>55</v>
      </c>
      <c r="L28" s="92"/>
      <c r="M28" s="93"/>
      <c r="N28" s="92"/>
      <c r="O28" s="94" t="str">
        <f>O9</f>
        <v>Spring 2024</v>
      </c>
      <c r="P28" s="95"/>
      <c r="Q28" s="227">
        <f>Y25/Y23</f>
        <v>11.4</v>
      </c>
      <c r="R28" s="228"/>
      <c r="S28" s="229"/>
      <c r="T28" s="84"/>
      <c r="U28" s="227">
        <f>Q21</f>
        <v>13</v>
      </c>
      <c r="V28" s="228"/>
      <c r="W28" s="229"/>
      <c r="X28" s="84"/>
      <c r="Y28" s="227">
        <f>Q28*U28</f>
        <v>148.20000000000002</v>
      </c>
      <c r="Z28" s="228"/>
      <c r="AA28" s="229"/>
      <c r="AB28" s="12"/>
    </row>
    <row r="29" spans="2:33" ht="5.15" customHeight="1">
      <c r="B29" s="137"/>
      <c r="C29" s="213"/>
      <c r="D29" s="214"/>
      <c r="E29" s="214"/>
      <c r="F29" s="214"/>
      <c r="G29" s="215"/>
      <c r="J29" s="73"/>
      <c r="K29" s="84"/>
      <c r="M29" s="96"/>
      <c r="O29" s="95"/>
      <c r="P29" s="95"/>
      <c r="Q29" s="84"/>
      <c r="R29" s="84"/>
      <c r="S29" s="84"/>
      <c r="T29" s="84"/>
      <c r="U29" s="97"/>
      <c r="V29" s="97"/>
      <c r="W29" s="97"/>
      <c r="X29" s="84"/>
      <c r="Y29" s="121"/>
      <c r="Z29" s="121"/>
      <c r="AA29" s="121"/>
      <c r="AB29" s="12"/>
    </row>
    <row r="30" spans="2:33" ht="20.149999999999999" customHeight="1">
      <c r="B30" s="137"/>
      <c r="C30" s="213"/>
      <c r="D30" s="214"/>
      <c r="E30" s="214"/>
      <c r="F30" s="214"/>
      <c r="G30" s="215"/>
      <c r="I30" s="90"/>
      <c r="J30" s="91"/>
      <c r="K30" s="138" t="s">
        <v>56</v>
      </c>
      <c r="L30" s="92"/>
      <c r="M30" s="93"/>
      <c r="N30" s="92"/>
      <c r="O30" s="94" t="str">
        <f>O11</f>
        <v>Summer 2024</v>
      </c>
      <c r="P30" s="95"/>
      <c r="Q30" s="227">
        <f>Q28</f>
        <v>11.4</v>
      </c>
      <c r="R30" s="228"/>
      <c r="S30" s="229"/>
      <c r="T30" s="84"/>
      <c r="U30" s="227">
        <f>U21</f>
        <v>21</v>
      </c>
      <c r="V30" s="228"/>
      <c r="W30" s="229"/>
      <c r="X30" s="84"/>
      <c r="Y30" s="227">
        <f>Q30*U30</f>
        <v>239.4</v>
      </c>
      <c r="Z30" s="228"/>
      <c r="AA30" s="229"/>
      <c r="AB30" s="12"/>
    </row>
    <row r="31" spans="2:33" ht="5.15" customHeight="1">
      <c r="B31" s="137"/>
      <c r="C31" s="213"/>
      <c r="D31" s="214"/>
      <c r="E31" s="214"/>
      <c r="F31" s="214"/>
      <c r="G31" s="215"/>
      <c r="J31" s="73"/>
      <c r="K31" s="84"/>
      <c r="M31" s="96"/>
      <c r="O31" s="95"/>
      <c r="P31" s="95"/>
      <c r="Q31" s="84"/>
      <c r="R31" s="84"/>
      <c r="S31" s="84"/>
      <c r="T31" s="84"/>
      <c r="U31" s="97"/>
      <c r="V31" s="97"/>
      <c r="W31" s="97"/>
      <c r="X31" s="84"/>
      <c r="Y31" s="121"/>
      <c r="Z31" s="121"/>
      <c r="AA31" s="121"/>
      <c r="AB31" s="12"/>
    </row>
    <row r="32" spans="2:33" ht="20.149999999999999" customHeight="1">
      <c r="B32" s="137"/>
      <c r="C32" s="213"/>
      <c r="D32" s="214"/>
      <c r="E32" s="214"/>
      <c r="F32" s="214"/>
      <c r="G32" s="215"/>
      <c r="I32" s="90"/>
      <c r="J32" s="91"/>
      <c r="K32" s="138" t="s">
        <v>57</v>
      </c>
      <c r="L32" s="92"/>
      <c r="M32" s="93"/>
      <c r="N32" s="92"/>
      <c r="O32" s="94" t="str">
        <f>O13</f>
        <v>Autumn 2024</v>
      </c>
      <c r="P32" s="95"/>
      <c r="Q32" s="227">
        <f>Q28</f>
        <v>11.4</v>
      </c>
      <c r="R32" s="228"/>
      <c r="S32" s="229"/>
      <c r="T32" s="84"/>
      <c r="U32" s="227">
        <f>Y21</f>
        <v>16</v>
      </c>
      <c r="V32" s="228"/>
      <c r="W32" s="229"/>
      <c r="X32" s="84"/>
      <c r="Y32" s="227">
        <f>Q32*U32</f>
        <v>182.4</v>
      </c>
      <c r="Z32" s="228"/>
      <c r="AA32" s="229"/>
      <c r="AB32" s="12"/>
    </row>
    <row r="33" spans="2:42" ht="5.15" customHeight="1" thickBot="1">
      <c r="B33" s="137"/>
      <c r="C33" s="213"/>
      <c r="D33" s="214"/>
      <c r="E33" s="214"/>
      <c r="F33" s="214"/>
      <c r="G33" s="215"/>
      <c r="I33" s="139"/>
      <c r="J33" s="140"/>
      <c r="K33" s="140"/>
      <c r="L33" s="140"/>
      <c r="M33" s="140"/>
      <c r="Q33" s="73"/>
      <c r="R33" s="73"/>
      <c r="S33" s="73"/>
      <c r="T33" s="73"/>
      <c r="U33" s="98"/>
      <c r="V33" s="98"/>
      <c r="W33" s="98"/>
      <c r="X33" s="73"/>
      <c r="Y33" s="98"/>
      <c r="Z33" s="98"/>
      <c r="AA33" s="98"/>
      <c r="AB33" s="12"/>
    </row>
    <row r="34" spans="2:42" ht="18" customHeight="1" thickBot="1">
      <c r="B34" s="137"/>
      <c r="C34" s="216"/>
      <c r="D34" s="217"/>
      <c r="E34" s="217"/>
      <c r="F34" s="217"/>
      <c r="G34" s="218"/>
      <c r="I34" s="139"/>
      <c r="J34" s="140"/>
      <c r="K34" s="140"/>
      <c r="L34" s="140"/>
      <c r="M34" s="140"/>
      <c r="Q34" s="73"/>
      <c r="R34" s="73"/>
      <c r="S34" s="73"/>
      <c r="T34" s="84" t="s">
        <v>54</v>
      </c>
      <c r="U34" s="230">
        <f>SUM(U28+U30+U32)</f>
        <v>50</v>
      </c>
      <c r="V34" s="208"/>
      <c r="W34" s="209"/>
      <c r="X34" s="73"/>
      <c r="Y34" s="207">
        <f>Y28+Y30+Y32</f>
        <v>570</v>
      </c>
      <c r="Z34" s="208"/>
      <c r="AA34" s="209"/>
      <c r="AB34" s="12"/>
    </row>
    <row r="35" spans="2:42" ht="5.15" customHeight="1" thickBot="1">
      <c r="B35" s="18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19"/>
    </row>
    <row r="36" spans="2:42" ht="20.149999999999999" customHeight="1">
      <c r="B36" s="41" t="s">
        <v>37</v>
      </c>
    </row>
    <row r="37" spans="2:42" ht="20.149999999999999" customHeight="1">
      <c r="B37" s="69" t="s">
        <v>38</v>
      </c>
      <c r="C37" s="30" t="s">
        <v>39</v>
      </c>
    </row>
    <row r="38" spans="2:42" ht="20.149999999999999" customHeight="1">
      <c r="B38" s="69" t="s">
        <v>38</v>
      </c>
      <c r="C38" s="30" t="s">
        <v>40</v>
      </c>
    </row>
    <row r="39" spans="2:42" ht="20.149999999999999" customHeight="1">
      <c r="B39" s="69" t="s">
        <v>38</v>
      </c>
      <c r="C39" s="30" t="s">
        <v>68</v>
      </c>
    </row>
    <row r="41" spans="2:42" ht="20.149999999999999" customHeight="1">
      <c r="F41" s="158"/>
      <c r="AB41" s="158"/>
    </row>
    <row r="42" spans="2:42" ht="20.149999999999999" customHeight="1">
      <c r="F42" s="158"/>
      <c r="AB42" s="158"/>
    </row>
    <row r="43" spans="2:42" ht="20.149999999999999" customHeight="1">
      <c r="AB43" s="158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2:42" ht="20.149999999999999" customHeight="1">
      <c r="AB44" s="158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2:42" ht="20.149999999999999" customHeight="1">
      <c r="AB45" s="158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2:42" ht="20.149999999999999" customHeight="1">
      <c r="AB46" s="158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2:42" ht="20.149999999999999" customHeight="1">
      <c r="AB47" s="158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2:42" ht="20.149999999999999" customHeight="1">
      <c r="AN48" s="169"/>
      <c r="AO48" s="169"/>
      <c r="AP48" s="169"/>
    </row>
  </sheetData>
  <sheetProtection algorithmName="SHA-512" hashValue="opGNCC3gXyRkDDHM/9sCJx7OBZUnxyZ2xzFPzrqaFhxfXEcYiOK1WSKHCyxqNtZvK8RiKgmTRQJuvQqKMJrY5Q==" saltValue="yGyBFjbVqZlMr8E4kKuS9A==" spinCount="100000" sheet="1" objects="1" scenarios="1"/>
  <mergeCells count="41">
    <mergeCell ref="U34:W34"/>
    <mergeCell ref="Y34:AA34"/>
    <mergeCell ref="Q32:S32"/>
    <mergeCell ref="U32:W32"/>
    <mergeCell ref="Y32:AA32"/>
    <mergeCell ref="Q28:S28"/>
    <mergeCell ref="U28:W28"/>
    <mergeCell ref="Y28:AA28"/>
    <mergeCell ref="Q30:S30"/>
    <mergeCell ref="U30:W30"/>
    <mergeCell ref="Y30:AA30"/>
    <mergeCell ref="B2:C2"/>
    <mergeCell ref="Y23:AA23"/>
    <mergeCell ref="Y25:AA25"/>
    <mergeCell ref="C8:G15"/>
    <mergeCell ref="C19:G34"/>
    <mergeCell ref="Q11:S11"/>
    <mergeCell ref="P8:T8"/>
    <mergeCell ref="Y9:AA9"/>
    <mergeCell ref="Q21:S21"/>
    <mergeCell ref="U21:W21"/>
    <mergeCell ref="Y21:AA21"/>
    <mergeCell ref="Q20:S20"/>
    <mergeCell ref="U20:W20"/>
    <mergeCell ref="P27:T27"/>
    <mergeCell ref="U27:W27"/>
    <mergeCell ref="U8:W8"/>
    <mergeCell ref="N3:W3"/>
    <mergeCell ref="N5:W5"/>
    <mergeCell ref="Y20:AA20"/>
    <mergeCell ref="X8:AB8"/>
    <mergeCell ref="X27:AB27"/>
    <mergeCell ref="Q9:S9"/>
    <mergeCell ref="Y11:AA11"/>
    <mergeCell ref="Y13:AA13"/>
    <mergeCell ref="Y15:AA15"/>
    <mergeCell ref="Q13:S13"/>
    <mergeCell ref="U9:W9"/>
    <mergeCell ref="U11:W11"/>
    <mergeCell ref="U13:W13"/>
    <mergeCell ref="U15:W15"/>
  </mergeCells>
  <conditionalFormatting sqref="Y9:AA9 Y11:AA11 Y13:AA13 Y15:AA15">
    <cfRule type="expression" dxfId="15" priority="3">
      <formula>$N$5="Term Time"</formula>
    </cfRule>
  </conditionalFormatting>
  <conditionalFormatting sqref="Y28:AA28 Y30:AA30 Y32:AA32 Y34:AA34">
    <cfRule type="expression" dxfId="14" priority="1">
      <formula>$N$5="Stretched"</formula>
    </cfRule>
  </conditionalFormatting>
  <dataValidations count="2">
    <dataValidation type="list" allowBlank="1" showInputMessage="1" showErrorMessage="1" sqref="N5" xr:uid="{2B17F23D-E6DC-485B-BCCF-0074017699FC}">
      <formula1>"Term Time, Stretched"</formula1>
    </dataValidation>
    <dataValidation type="list" allowBlank="1" showInputMessage="1" showErrorMessage="1" sqref="N3" xr:uid="{684C5244-6284-444F-AAFE-70B88364A397}">
      <formula1>$AG$19:$AG$22</formula1>
    </dataValidation>
  </dataValidations>
  <printOptions horizontalCentered="1"/>
  <pageMargins left="0.39370078740157483" right="0.39370078740157483" top="0.19685039370078741" bottom="0.19685039370078741" header="0.39370078740157483" footer="0.39370078740157483"/>
  <pageSetup paperSize="9" scale="90" orientation="portrait" r:id="rId1"/>
  <headerFooter alignWithMargins="0"/>
  <ignoredErrors>
    <ignoredError sqref="U13:X13 U12:AA12 U10:AA10 X29:AA29 Z34:AA34 V34:X34 Z32:AA32 U33:AA33 X32 U34 Y32 Y34 X28:AA28 X31:AA31 X30:AA30 Y23 V30:W30 U31:W31 V28:W28 V32:W32 U29:W29 U28 U30 U32 U9:X9 Z9:AA9 U11:X11 Z11:AA11 Z13:AA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B1:AM55"/>
  <sheetViews>
    <sheetView showGridLines="0" workbookViewId="0">
      <selection activeCell="D15" sqref="D15"/>
    </sheetView>
  </sheetViews>
  <sheetFormatPr defaultColWidth="3.6328125" defaultRowHeight="20.149999999999999" customHeight="1"/>
  <cols>
    <col min="1" max="33" width="3.6328125" style="2"/>
    <col min="34" max="34" width="1.54296875" style="2" customWidth="1"/>
    <col min="35" max="16384" width="3.6328125" style="2"/>
  </cols>
  <sheetData>
    <row r="1" spans="2:39" ht="20.149999999999999" customHeight="1">
      <c r="B1" s="1" t="s">
        <v>29</v>
      </c>
      <c r="C1" s="1"/>
      <c r="E1" s="3"/>
      <c r="F1" s="3"/>
      <c r="G1" s="3"/>
      <c r="H1" s="3"/>
      <c r="I1" s="3"/>
      <c r="J1" s="3"/>
      <c r="K1" s="3"/>
      <c r="L1" s="3"/>
      <c r="M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G1" s="72" t="s">
        <v>58</v>
      </c>
      <c r="AH1" s="3"/>
      <c r="AI1" s="3"/>
      <c r="AJ1" s="3"/>
      <c r="AK1" s="3"/>
      <c r="AL1" s="3"/>
      <c r="AM1" s="83" t="s">
        <v>45</v>
      </c>
    </row>
    <row r="2" spans="2:39" ht="5.15" customHeight="1" thickBot="1">
      <c r="C2" s="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9" ht="24.9" customHeight="1" thickBot="1">
      <c r="B3" s="205" t="s">
        <v>24</v>
      </c>
      <c r="C3" s="236"/>
      <c r="D3" s="206"/>
      <c r="E3" s="74" t="s">
        <v>64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2:39" ht="5.15" customHeight="1" thickBot="1">
      <c r="B4" s="75"/>
      <c r="C4" s="75"/>
      <c r="D4" s="75"/>
      <c r="E4" s="7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2:39" ht="5.15" customHeight="1">
      <c r="B5" s="78"/>
      <c r="C5" s="79"/>
      <c r="D5" s="79"/>
      <c r="E5" s="154"/>
      <c r="F5" s="5"/>
      <c r="G5" s="5"/>
      <c r="H5" s="5"/>
      <c r="I5" s="5"/>
      <c r="J5" s="5"/>
      <c r="K5" s="5"/>
      <c r="L5" s="5"/>
      <c r="M5" s="5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21"/>
    </row>
    <row r="6" spans="2:39" ht="20.149999999999999" customHeight="1">
      <c r="B6" s="81"/>
      <c r="C6" s="75"/>
      <c r="D6" s="75"/>
      <c r="E6" s="74" t="s">
        <v>65</v>
      </c>
      <c r="F6" s="3"/>
      <c r="G6" s="3"/>
      <c r="H6" s="3"/>
      <c r="I6" s="3"/>
      <c r="K6" s="76" t="s">
        <v>59</v>
      </c>
      <c r="L6" s="77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12"/>
    </row>
    <row r="7" spans="2:39" ht="20.149999999999999" customHeight="1">
      <c r="B7" s="81"/>
      <c r="C7" s="75"/>
      <c r="D7" s="75"/>
      <c r="E7" s="41"/>
      <c r="F7" s="3"/>
      <c r="G7" s="3"/>
      <c r="H7" s="3"/>
      <c r="I7" s="3"/>
      <c r="K7" s="76" t="s">
        <v>60</v>
      </c>
      <c r="L7" s="77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12"/>
    </row>
    <row r="8" spans="2:39" ht="20.149999999999999" customHeight="1">
      <c r="B8" s="81"/>
      <c r="C8" s="75"/>
      <c r="D8" s="75"/>
      <c r="E8" s="41"/>
      <c r="F8" s="3"/>
      <c r="G8" s="3"/>
      <c r="H8" s="3"/>
      <c r="I8" s="3"/>
      <c r="K8" s="76" t="s">
        <v>61</v>
      </c>
      <c r="L8" s="77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12"/>
    </row>
    <row r="9" spans="2:39" ht="20.149999999999999" customHeight="1" thickBot="1">
      <c r="B9" s="8"/>
      <c r="C9" s="41"/>
      <c r="D9" s="41"/>
      <c r="E9" s="42"/>
      <c r="F9" s="42"/>
      <c r="G9" s="42"/>
      <c r="H9" s="42"/>
      <c r="I9" s="41"/>
      <c r="K9" s="89" t="s">
        <v>62</v>
      </c>
      <c r="L9" s="77"/>
      <c r="M9" s="41"/>
      <c r="N9" s="42"/>
      <c r="O9" s="42"/>
      <c r="P9" s="42"/>
      <c r="Q9" s="42"/>
      <c r="R9" s="10"/>
      <c r="S9" s="10"/>
      <c r="T9" s="10"/>
      <c r="U9" s="10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71" t="s">
        <v>50</v>
      </c>
      <c r="AJ9" s="45"/>
      <c r="AK9" s="45"/>
      <c r="AL9" s="45"/>
      <c r="AM9" s="46"/>
    </row>
    <row r="10" spans="2:39" ht="20.149999999999999" customHeight="1" thickBot="1">
      <c r="B10" s="8"/>
      <c r="C10" s="41"/>
      <c r="D10" s="41"/>
      <c r="E10" s="42"/>
      <c r="F10" s="42"/>
      <c r="G10" s="42"/>
      <c r="H10" s="42"/>
      <c r="I10" s="41"/>
      <c r="K10" s="76" t="s">
        <v>63</v>
      </c>
      <c r="L10" s="77"/>
      <c r="M10" s="3"/>
      <c r="N10" s="42"/>
      <c r="O10" s="42"/>
      <c r="P10" s="42"/>
      <c r="Q10" s="42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1"/>
      <c r="AG10" s="11"/>
      <c r="AH10" s="11"/>
      <c r="AI10" s="233">
        <f>SUM(AI12:AL40)</f>
        <v>52.4</v>
      </c>
      <c r="AJ10" s="234"/>
      <c r="AK10" s="234"/>
      <c r="AL10" s="235"/>
      <c r="AM10" s="12"/>
    </row>
    <row r="11" spans="2:39" ht="5.15" customHeight="1" thickBot="1">
      <c r="B11" s="8"/>
      <c r="C11" s="41"/>
      <c r="D11" s="41"/>
      <c r="E11" s="42"/>
      <c r="F11" s="42"/>
      <c r="G11" s="42"/>
      <c r="H11" s="42"/>
      <c r="I11" s="41"/>
      <c r="J11" s="42"/>
      <c r="K11" s="42"/>
      <c r="L11" s="42"/>
      <c r="M11" s="41"/>
      <c r="N11" s="42"/>
      <c r="O11" s="42"/>
      <c r="P11" s="42"/>
      <c r="Q11" s="42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1"/>
      <c r="AG11" s="11"/>
      <c r="AH11" s="11"/>
      <c r="AI11" s="11"/>
      <c r="AJ11" s="11"/>
      <c r="AK11" s="11"/>
      <c r="AL11" s="11"/>
      <c r="AM11" s="12"/>
    </row>
    <row r="12" spans="2:39" ht="20.149999999999999" customHeight="1">
      <c r="B12" s="8"/>
      <c r="C12" s="60" t="str">
        <f>'STEP 1'!O9</f>
        <v>Spring 2024</v>
      </c>
      <c r="D12" s="47"/>
      <c r="E12" s="6"/>
      <c r="F12" s="6"/>
      <c r="G12" s="6"/>
      <c r="H12" s="6"/>
      <c r="I12" s="5"/>
      <c r="J12" s="48"/>
      <c r="K12" s="6"/>
      <c r="L12" s="6"/>
      <c r="M12" s="7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49"/>
      <c r="AG12" s="50"/>
      <c r="AH12" s="70"/>
      <c r="AI12" s="239">
        <f>CLAIM!AI26</f>
        <v>13</v>
      </c>
      <c r="AJ12" s="240"/>
      <c r="AK12" s="240"/>
      <c r="AL12" s="241"/>
      <c r="AM12" s="12"/>
    </row>
    <row r="13" spans="2:39" ht="20.149999999999999" customHeight="1">
      <c r="B13" s="8"/>
      <c r="C13" s="8"/>
      <c r="D13" s="238" t="s">
        <v>20</v>
      </c>
      <c r="E13" s="238"/>
      <c r="F13" s="238"/>
      <c r="G13" s="238"/>
      <c r="H13" s="238"/>
      <c r="I13" s="163"/>
      <c r="J13" s="238" t="s">
        <v>21</v>
      </c>
      <c r="K13" s="238"/>
      <c r="L13" s="238"/>
      <c r="M13" s="238"/>
      <c r="N13" s="238"/>
      <c r="O13" s="163"/>
      <c r="P13" s="238" t="s">
        <v>22</v>
      </c>
      <c r="Q13" s="238"/>
      <c r="R13" s="238"/>
      <c r="S13" s="238"/>
      <c r="T13" s="238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51"/>
      <c r="AH13" s="51"/>
      <c r="AI13" s="242"/>
      <c r="AJ13" s="243"/>
      <c r="AK13" s="243"/>
      <c r="AL13" s="244"/>
      <c r="AM13" s="12"/>
    </row>
    <row r="14" spans="2:39" ht="20.149999999999999" customHeight="1">
      <c r="B14" s="8"/>
      <c r="C14" s="8"/>
      <c r="D14" s="160" t="s">
        <v>0</v>
      </c>
      <c r="E14" s="160" t="s">
        <v>1</v>
      </c>
      <c r="F14" s="160" t="s">
        <v>2</v>
      </c>
      <c r="G14" s="160" t="s">
        <v>1</v>
      </c>
      <c r="H14" s="160" t="s">
        <v>3</v>
      </c>
      <c r="I14" s="163"/>
      <c r="J14" s="160" t="s">
        <v>0</v>
      </c>
      <c r="K14" s="160" t="s">
        <v>1</v>
      </c>
      <c r="L14" s="160" t="s">
        <v>2</v>
      </c>
      <c r="M14" s="160" t="s">
        <v>1</v>
      </c>
      <c r="N14" s="160" t="s">
        <v>3</v>
      </c>
      <c r="O14" s="163"/>
      <c r="P14" s="160" t="s">
        <v>0</v>
      </c>
      <c r="Q14" s="160" t="s">
        <v>1</v>
      </c>
      <c r="R14" s="160" t="s">
        <v>2</v>
      </c>
      <c r="S14" s="160" t="s">
        <v>1</v>
      </c>
      <c r="T14" s="160" t="s">
        <v>3</v>
      </c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52"/>
      <c r="AH14" s="52"/>
      <c r="AI14" s="242"/>
      <c r="AJ14" s="243"/>
      <c r="AK14" s="243"/>
      <c r="AL14" s="244"/>
      <c r="AM14" s="12"/>
    </row>
    <row r="15" spans="2:39" s="15" customFormat="1" ht="15" customHeight="1">
      <c r="B15" s="13"/>
      <c r="C15" s="13"/>
      <c r="D15" s="166">
        <v>1</v>
      </c>
      <c r="E15" s="164">
        <v>2</v>
      </c>
      <c r="F15" s="164">
        <v>3</v>
      </c>
      <c r="G15" s="167">
        <v>4</v>
      </c>
      <c r="H15" s="167">
        <v>5</v>
      </c>
      <c r="I15" s="165"/>
      <c r="J15" s="167"/>
      <c r="K15" s="167"/>
      <c r="L15" s="167"/>
      <c r="M15" s="167">
        <v>1</v>
      </c>
      <c r="N15" s="167">
        <v>2</v>
      </c>
      <c r="O15" s="165"/>
      <c r="P15" s="167"/>
      <c r="Q15" s="167"/>
      <c r="R15" s="167"/>
      <c r="S15" s="167"/>
      <c r="T15" s="167">
        <v>1</v>
      </c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52"/>
      <c r="AH15" s="52"/>
      <c r="AI15" s="242"/>
      <c r="AJ15" s="243"/>
      <c r="AK15" s="243"/>
      <c r="AL15" s="244"/>
      <c r="AM15" s="14"/>
    </row>
    <row r="16" spans="2:39" s="15" customFormat="1" ht="15" customHeight="1">
      <c r="B16" s="13"/>
      <c r="C16" s="13"/>
      <c r="D16" s="167">
        <v>8</v>
      </c>
      <c r="E16" s="167">
        <v>9</v>
      </c>
      <c r="F16" s="167">
        <v>10</v>
      </c>
      <c r="G16" s="167">
        <v>11</v>
      </c>
      <c r="H16" s="167">
        <v>12</v>
      </c>
      <c r="I16" s="165"/>
      <c r="J16" s="167">
        <v>5</v>
      </c>
      <c r="K16" s="167">
        <v>6</v>
      </c>
      <c r="L16" s="167">
        <v>7</v>
      </c>
      <c r="M16" s="167">
        <v>8</v>
      </c>
      <c r="N16" s="167">
        <v>9</v>
      </c>
      <c r="O16" s="165"/>
      <c r="P16" s="167">
        <v>4</v>
      </c>
      <c r="Q16" s="167">
        <v>5</v>
      </c>
      <c r="R16" s="167">
        <v>6</v>
      </c>
      <c r="S16" s="167">
        <v>7</v>
      </c>
      <c r="T16" s="167">
        <v>8</v>
      </c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52"/>
      <c r="AH16" s="52"/>
      <c r="AI16" s="242"/>
      <c r="AJ16" s="243"/>
      <c r="AK16" s="243"/>
      <c r="AL16" s="244"/>
      <c r="AM16" s="14"/>
    </row>
    <row r="17" spans="2:39" s="15" customFormat="1" ht="15" customHeight="1">
      <c r="B17" s="13"/>
      <c r="C17" s="13"/>
      <c r="D17" s="167">
        <v>15</v>
      </c>
      <c r="E17" s="167">
        <v>16</v>
      </c>
      <c r="F17" s="167">
        <v>17</v>
      </c>
      <c r="G17" s="167">
        <v>18</v>
      </c>
      <c r="H17" s="167">
        <v>19</v>
      </c>
      <c r="I17" s="165"/>
      <c r="J17" s="167">
        <v>12</v>
      </c>
      <c r="K17" s="167">
        <v>13</v>
      </c>
      <c r="L17" s="167">
        <v>14</v>
      </c>
      <c r="M17" s="167">
        <v>15</v>
      </c>
      <c r="N17" s="167">
        <v>16</v>
      </c>
      <c r="O17" s="165"/>
      <c r="P17" s="167">
        <v>11</v>
      </c>
      <c r="Q17" s="167">
        <v>12</v>
      </c>
      <c r="R17" s="167">
        <v>13</v>
      </c>
      <c r="S17" s="167">
        <v>14</v>
      </c>
      <c r="T17" s="167">
        <v>15</v>
      </c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52"/>
      <c r="AH17" s="52"/>
      <c r="AI17" s="242"/>
      <c r="AJ17" s="243"/>
      <c r="AK17" s="243"/>
      <c r="AL17" s="244"/>
      <c r="AM17" s="14"/>
    </row>
    <row r="18" spans="2:39" s="15" customFormat="1" ht="15" customHeight="1">
      <c r="B18" s="13"/>
      <c r="C18" s="13"/>
      <c r="D18" s="167">
        <v>22</v>
      </c>
      <c r="E18" s="167">
        <v>23</v>
      </c>
      <c r="F18" s="167">
        <v>24</v>
      </c>
      <c r="G18" s="167">
        <v>25</v>
      </c>
      <c r="H18" s="167">
        <v>26</v>
      </c>
      <c r="I18" s="165"/>
      <c r="J18" s="164">
        <v>19</v>
      </c>
      <c r="K18" s="164">
        <v>20</v>
      </c>
      <c r="L18" s="164">
        <v>21</v>
      </c>
      <c r="M18" s="164">
        <v>22</v>
      </c>
      <c r="N18" s="164">
        <v>23</v>
      </c>
      <c r="O18" s="165"/>
      <c r="P18" s="167">
        <v>18</v>
      </c>
      <c r="Q18" s="167">
        <v>19</v>
      </c>
      <c r="R18" s="167">
        <v>20</v>
      </c>
      <c r="S18" s="167">
        <v>21</v>
      </c>
      <c r="T18" s="167">
        <v>22</v>
      </c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52"/>
      <c r="AH18" s="52"/>
      <c r="AI18" s="242"/>
      <c r="AJ18" s="243"/>
      <c r="AK18" s="243"/>
      <c r="AL18" s="244"/>
      <c r="AM18" s="14"/>
    </row>
    <row r="19" spans="2:39" s="15" customFormat="1" ht="15" customHeight="1">
      <c r="B19" s="13"/>
      <c r="C19" s="13"/>
      <c r="D19" s="167">
        <v>29</v>
      </c>
      <c r="E19" s="167">
        <v>30</v>
      </c>
      <c r="F19" s="167">
        <v>31</v>
      </c>
      <c r="G19" s="167"/>
      <c r="H19" s="167"/>
      <c r="I19" s="165"/>
      <c r="J19" s="167">
        <v>26</v>
      </c>
      <c r="K19" s="167">
        <v>27</v>
      </c>
      <c r="L19" s="167">
        <v>28</v>
      </c>
      <c r="M19" s="167">
        <v>29</v>
      </c>
      <c r="N19" s="167"/>
      <c r="O19" s="165"/>
      <c r="P19" s="167">
        <v>25</v>
      </c>
      <c r="Q19" s="167">
        <v>26</v>
      </c>
      <c r="R19" s="167">
        <v>27</v>
      </c>
      <c r="S19" s="164">
        <v>28</v>
      </c>
      <c r="T19" s="166">
        <v>29</v>
      </c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52"/>
      <c r="AH19" s="52"/>
      <c r="AI19" s="242"/>
      <c r="AJ19" s="243"/>
      <c r="AK19" s="243"/>
      <c r="AL19" s="244"/>
      <c r="AM19" s="14"/>
    </row>
    <row r="20" spans="2:39" s="15" customFormat="1" ht="5.15" customHeight="1" thickBot="1">
      <c r="B20" s="13"/>
      <c r="C20" s="53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25"/>
      <c r="AE20" s="25"/>
      <c r="AF20" s="25"/>
      <c r="AG20" s="55"/>
      <c r="AH20" s="14"/>
      <c r="AI20" s="245"/>
      <c r="AJ20" s="246"/>
      <c r="AK20" s="246"/>
      <c r="AL20" s="247"/>
      <c r="AM20" s="14"/>
    </row>
    <row r="21" spans="2:39" s="15" customFormat="1" ht="5.15" customHeight="1" thickBot="1">
      <c r="B21" s="13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M21" s="14"/>
    </row>
    <row r="22" spans="2:39" ht="20.149999999999999" customHeight="1">
      <c r="B22" s="8"/>
      <c r="C22" s="60" t="str">
        <f>'STEP 1'!O11</f>
        <v>Summer 2024</v>
      </c>
      <c r="D22" s="4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6"/>
      <c r="AH22" s="68"/>
      <c r="AI22" s="239">
        <f>CLAIM!AI34</f>
        <v>22</v>
      </c>
      <c r="AJ22" s="240"/>
      <c r="AK22" s="240"/>
      <c r="AL22" s="241"/>
      <c r="AM22" s="12"/>
    </row>
    <row r="23" spans="2:39" ht="20.149999999999999" customHeight="1">
      <c r="B23" s="8"/>
      <c r="C23" s="8"/>
      <c r="D23" s="237" t="s">
        <v>11</v>
      </c>
      <c r="E23" s="237"/>
      <c r="F23" s="237"/>
      <c r="G23" s="237"/>
      <c r="H23" s="237"/>
      <c r="I23" s="159"/>
      <c r="J23" s="237" t="s">
        <v>12</v>
      </c>
      <c r="K23" s="237"/>
      <c r="L23" s="237"/>
      <c r="M23" s="237"/>
      <c r="N23" s="237"/>
      <c r="O23" s="159"/>
      <c r="P23" s="237" t="s">
        <v>13</v>
      </c>
      <c r="Q23" s="237"/>
      <c r="R23" s="237"/>
      <c r="S23" s="237"/>
      <c r="T23" s="237"/>
      <c r="U23" s="159"/>
      <c r="V23" s="237" t="s">
        <v>14</v>
      </c>
      <c r="W23" s="237"/>
      <c r="X23" s="237"/>
      <c r="Y23" s="237"/>
      <c r="Z23" s="237"/>
      <c r="AA23" s="159"/>
      <c r="AB23" s="237" t="s">
        <v>15</v>
      </c>
      <c r="AC23" s="237"/>
      <c r="AD23" s="237"/>
      <c r="AE23" s="237"/>
      <c r="AF23" s="237"/>
      <c r="AG23" s="51"/>
      <c r="AH23" s="51"/>
      <c r="AI23" s="242"/>
      <c r="AJ23" s="243"/>
      <c r="AK23" s="243"/>
      <c r="AL23" s="244"/>
      <c r="AM23" s="12"/>
    </row>
    <row r="24" spans="2:39" ht="20.149999999999999" customHeight="1">
      <c r="B24" s="8"/>
      <c r="C24" s="8"/>
      <c r="D24" s="160" t="s">
        <v>0</v>
      </c>
      <c r="E24" s="160" t="s">
        <v>1</v>
      </c>
      <c r="F24" s="160" t="s">
        <v>2</v>
      </c>
      <c r="G24" s="160" t="s">
        <v>1</v>
      </c>
      <c r="H24" s="160" t="s">
        <v>3</v>
      </c>
      <c r="I24" s="162"/>
      <c r="J24" s="160" t="s">
        <v>0</v>
      </c>
      <c r="K24" s="160" t="s">
        <v>1</v>
      </c>
      <c r="L24" s="160" t="s">
        <v>2</v>
      </c>
      <c r="M24" s="160" t="s">
        <v>1</v>
      </c>
      <c r="N24" s="160" t="s">
        <v>3</v>
      </c>
      <c r="O24" s="162"/>
      <c r="P24" s="160" t="s">
        <v>0</v>
      </c>
      <c r="Q24" s="160" t="s">
        <v>1</v>
      </c>
      <c r="R24" s="160" t="s">
        <v>2</v>
      </c>
      <c r="S24" s="160" t="s">
        <v>1</v>
      </c>
      <c r="T24" s="160" t="s">
        <v>3</v>
      </c>
      <c r="U24" s="162"/>
      <c r="V24" s="160" t="s">
        <v>0</v>
      </c>
      <c r="W24" s="160" t="s">
        <v>1</v>
      </c>
      <c r="X24" s="160" t="s">
        <v>2</v>
      </c>
      <c r="Y24" s="160" t="s">
        <v>1</v>
      </c>
      <c r="Z24" s="160" t="s">
        <v>3</v>
      </c>
      <c r="AA24" s="162"/>
      <c r="AB24" s="160" t="s">
        <v>0</v>
      </c>
      <c r="AC24" s="160" t="s">
        <v>1</v>
      </c>
      <c r="AD24" s="160" t="s">
        <v>2</v>
      </c>
      <c r="AE24" s="160" t="s">
        <v>1</v>
      </c>
      <c r="AF24" s="160" t="s">
        <v>3</v>
      </c>
      <c r="AG24" s="52"/>
      <c r="AH24" s="52"/>
      <c r="AI24" s="242"/>
      <c r="AJ24" s="243"/>
      <c r="AK24" s="243"/>
      <c r="AL24" s="244"/>
      <c r="AM24" s="12"/>
    </row>
    <row r="25" spans="2:39" ht="15" customHeight="1">
      <c r="B25" s="13"/>
      <c r="C25" s="13"/>
      <c r="D25" s="166">
        <v>1</v>
      </c>
      <c r="E25" s="164">
        <v>2</v>
      </c>
      <c r="F25" s="164">
        <v>3</v>
      </c>
      <c r="G25" s="164">
        <v>4</v>
      </c>
      <c r="H25" s="164">
        <v>5</v>
      </c>
      <c r="I25" s="165"/>
      <c r="J25" s="167"/>
      <c r="K25" s="167"/>
      <c r="L25" s="167">
        <v>1</v>
      </c>
      <c r="M25" s="167">
        <v>2</v>
      </c>
      <c r="N25" s="167">
        <v>3</v>
      </c>
      <c r="O25" s="165"/>
      <c r="P25" s="167">
        <v>3</v>
      </c>
      <c r="Q25" s="167">
        <v>4</v>
      </c>
      <c r="R25" s="167">
        <v>5</v>
      </c>
      <c r="S25" s="167">
        <v>6</v>
      </c>
      <c r="T25" s="167">
        <v>7</v>
      </c>
      <c r="U25" s="165"/>
      <c r="V25" s="167">
        <v>1</v>
      </c>
      <c r="W25" s="167">
        <v>2</v>
      </c>
      <c r="X25" s="167">
        <v>3</v>
      </c>
      <c r="Y25" s="167">
        <v>4</v>
      </c>
      <c r="Z25" s="167">
        <v>5</v>
      </c>
      <c r="AA25" s="165"/>
      <c r="AB25" s="167"/>
      <c r="AC25" s="167"/>
      <c r="AD25" s="167"/>
      <c r="AE25" s="164">
        <v>1</v>
      </c>
      <c r="AF25" s="164">
        <v>2</v>
      </c>
      <c r="AG25" s="68"/>
      <c r="AH25" s="68"/>
      <c r="AI25" s="242"/>
      <c r="AJ25" s="243"/>
      <c r="AK25" s="243"/>
      <c r="AL25" s="244"/>
      <c r="AM25" s="14"/>
    </row>
    <row r="26" spans="2:39" ht="15" customHeight="1">
      <c r="B26" s="13"/>
      <c r="C26" s="13"/>
      <c r="D26" s="164">
        <v>8</v>
      </c>
      <c r="E26" s="164">
        <v>9</v>
      </c>
      <c r="F26" s="164">
        <v>10</v>
      </c>
      <c r="G26" s="164">
        <v>11</v>
      </c>
      <c r="H26" s="164">
        <v>12</v>
      </c>
      <c r="I26" s="165"/>
      <c r="J26" s="166">
        <v>6</v>
      </c>
      <c r="K26" s="167">
        <v>7</v>
      </c>
      <c r="L26" s="167">
        <v>8</v>
      </c>
      <c r="M26" s="167">
        <v>9</v>
      </c>
      <c r="N26" s="167">
        <v>10</v>
      </c>
      <c r="O26" s="165"/>
      <c r="P26" s="167">
        <v>10</v>
      </c>
      <c r="Q26" s="167">
        <v>11</v>
      </c>
      <c r="R26" s="167">
        <v>12</v>
      </c>
      <c r="S26" s="167">
        <v>13</v>
      </c>
      <c r="T26" s="167">
        <v>14</v>
      </c>
      <c r="U26" s="165"/>
      <c r="V26" s="167">
        <v>8</v>
      </c>
      <c r="W26" s="167">
        <v>9</v>
      </c>
      <c r="X26" s="167">
        <v>10</v>
      </c>
      <c r="Y26" s="167">
        <v>11</v>
      </c>
      <c r="Z26" s="167">
        <v>12</v>
      </c>
      <c r="AA26" s="165"/>
      <c r="AB26" s="164">
        <v>5</v>
      </c>
      <c r="AC26" s="164">
        <v>6</v>
      </c>
      <c r="AD26" s="164">
        <v>7</v>
      </c>
      <c r="AE26" s="164">
        <v>8</v>
      </c>
      <c r="AF26" s="164">
        <v>9</v>
      </c>
      <c r="AG26" s="68"/>
      <c r="AH26" s="68"/>
      <c r="AI26" s="242"/>
      <c r="AJ26" s="243"/>
      <c r="AK26" s="243"/>
      <c r="AL26" s="244"/>
      <c r="AM26" s="14"/>
    </row>
    <row r="27" spans="2:39" ht="15" customHeight="1">
      <c r="B27" s="13"/>
      <c r="C27" s="13"/>
      <c r="D27" s="167">
        <v>15</v>
      </c>
      <c r="E27" s="167">
        <v>16</v>
      </c>
      <c r="F27" s="167">
        <v>17</v>
      </c>
      <c r="G27" s="167">
        <v>18</v>
      </c>
      <c r="H27" s="167">
        <v>19</v>
      </c>
      <c r="I27" s="165"/>
      <c r="J27" s="167">
        <v>13</v>
      </c>
      <c r="K27" s="167">
        <v>14</v>
      </c>
      <c r="L27" s="167">
        <v>15</v>
      </c>
      <c r="M27" s="167">
        <v>16</v>
      </c>
      <c r="N27" s="167">
        <v>17</v>
      </c>
      <c r="O27" s="165"/>
      <c r="P27" s="167">
        <v>17</v>
      </c>
      <c r="Q27" s="167">
        <v>18</v>
      </c>
      <c r="R27" s="167">
        <v>19</v>
      </c>
      <c r="S27" s="167">
        <v>20</v>
      </c>
      <c r="T27" s="167">
        <v>21</v>
      </c>
      <c r="U27" s="165"/>
      <c r="V27" s="167">
        <v>15</v>
      </c>
      <c r="W27" s="167">
        <v>16</v>
      </c>
      <c r="X27" s="167">
        <v>17</v>
      </c>
      <c r="Y27" s="167">
        <v>18</v>
      </c>
      <c r="Z27" s="167">
        <v>19</v>
      </c>
      <c r="AA27" s="165"/>
      <c r="AB27" s="164">
        <v>12</v>
      </c>
      <c r="AC27" s="164">
        <v>13</v>
      </c>
      <c r="AD27" s="164">
        <v>14</v>
      </c>
      <c r="AE27" s="164">
        <v>15</v>
      </c>
      <c r="AF27" s="164">
        <v>16</v>
      </c>
      <c r="AG27" s="68"/>
      <c r="AH27" s="68"/>
      <c r="AI27" s="242"/>
      <c r="AJ27" s="243"/>
      <c r="AK27" s="243"/>
      <c r="AL27" s="244"/>
      <c r="AM27" s="14"/>
    </row>
    <row r="28" spans="2:39" ht="15" customHeight="1">
      <c r="B28" s="13"/>
      <c r="C28" s="13"/>
      <c r="D28" s="167">
        <v>22</v>
      </c>
      <c r="E28" s="167">
        <v>23</v>
      </c>
      <c r="F28" s="167">
        <v>24</v>
      </c>
      <c r="G28" s="167">
        <v>25</v>
      </c>
      <c r="H28" s="167">
        <v>26</v>
      </c>
      <c r="I28" s="165"/>
      <c r="J28" s="167">
        <v>20</v>
      </c>
      <c r="K28" s="167">
        <v>21</v>
      </c>
      <c r="L28" s="167">
        <v>22</v>
      </c>
      <c r="M28" s="167">
        <v>23</v>
      </c>
      <c r="N28" s="167">
        <v>24</v>
      </c>
      <c r="O28" s="165"/>
      <c r="P28" s="167">
        <v>24</v>
      </c>
      <c r="Q28" s="167">
        <v>25</v>
      </c>
      <c r="R28" s="167">
        <v>26</v>
      </c>
      <c r="S28" s="167">
        <v>27</v>
      </c>
      <c r="T28" s="167">
        <v>28</v>
      </c>
      <c r="U28" s="165"/>
      <c r="V28" s="164">
        <v>22</v>
      </c>
      <c r="W28" s="164">
        <v>23</v>
      </c>
      <c r="X28" s="164">
        <v>24</v>
      </c>
      <c r="Y28" s="164">
        <v>25</v>
      </c>
      <c r="Z28" s="164">
        <v>26</v>
      </c>
      <c r="AA28" s="165"/>
      <c r="AB28" s="164">
        <v>19</v>
      </c>
      <c r="AC28" s="164">
        <v>20</v>
      </c>
      <c r="AD28" s="164">
        <v>21</v>
      </c>
      <c r="AE28" s="164">
        <v>22</v>
      </c>
      <c r="AF28" s="164">
        <v>23</v>
      </c>
      <c r="AG28" s="68"/>
      <c r="AH28" s="68"/>
      <c r="AI28" s="242"/>
      <c r="AJ28" s="243"/>
      <c r="AK28" s="243"/>
      <c r="AL28" s="244"/>
      <c r="AM28" s="14"/>
    </row>
    <row r="29" spans="2:39" ht="15" customHeight="1">
      <c r="B29" s="13"/>
      <c r="C29" s="13"/>
      <c r="D29" s="167">
        <v>29</v>
      </c>
      <c r="E29" s="167">
        <v>30</v>
      </c>
      <c r="F29" s="167"/>
      <c r="G29" s="167"/>
      <c r="H29" s="167"/>
      <c r="I29" s="165"/>
      <c r="J29" s="166">
        <v>27</v>
      </c>
      <c r="K29" s="164">
        <v>28</v>
      </c>
      <c r="L29" s="164">
        <v>29</v>
      </c>
      <c r="M29" s="164">
        <v>30</v>
      </c>
      <c r="N29" s="164">
        <v>31</v>
      </c>
      <c r="O29" s="165"/>
      <c r="P29" s="167"/>
      <c r="Q29" s="167"/>
      <c r="R29" s="167"/>
      <c r="S29" s="167"/>
      <c r="T29" s="167"/>
      <c r="U29" s="165"/>
      <c r="V29" s="164">
        <v>29</v>
      </c>
      <c r="W29" s="164">
        <v>30</v>
      </c>
      <c r="X29" s="164">
        <v>31</v>
      </c>
      <c r="Y29" s="167"/>
      <c r="Z29" s="167"/>
      <c r="AA29" s="165"/>
      <c r="AB29" s="166">
        <v>26</v>
      </c>
      <c r="AC29" s="164">
        <v>27</v>
      </c>
      <c r="AD29" s="164">
        <v>28</v>
      </c>
      <c r="AE29" s="164">
        <v>29</v>
      </c>
      <c r="AF29" s="164">
        <v>30</v>
      </c>
      <c r="AG29" s="68"/>
      <c r="AH29" s="68"/>
      <c r="AI29" s="242"/>
      <c r="AJ29" s="243"/>
      <c r="AK29" s="243"/>
      <c r="AL29" s="244"/>
      <c r="AM29" s="14"/>
    </row>
    <row r="30" spans="2:39" ht="5.15" customHeight="1" thickBot="1">
      <c r="B30" s="13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25"/>
      <c r="AE30" s="25"/>
      <c r="AF30" s="25"/>
      <c r="AG30" s="55"/>
      <c r="AH30" s="14"/>
      <c r="AI30" s="245"/>
      <c r="AJ30" s="246"/>
      <c r="AK30" s="246"/>
      <c r="AL30" s="247"/>
      <c r="AM30" s="14"/>
    </row>
    <row r="31" spans="2:39" ht="5.15" customHeight="1" thickBot="1">
      <c r="B31" s="8"/>
      <c r="AM31" s="12"/>
    </row>
    <row r="32" spans="2:39" ht="20.149999999999999" customHeight="1">
      <c r="B32" s="8"/>
      <c r="C32" s="60" t="str">
        <f>'STEP 1'!O13</f>
        <v>Autumn 2024</v>
      </c>
      <c r="D32" s="4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7"/>
      <c r="U32" s="58"/>
      <c r="V32" s="58"/>
      <c r="W32" s="58"/>
      <c r="X32" s="58"/>
      <c r="Y32" s="58"/>
      <c r="Z32" s="57"/>
      <c r="AA32" s="58"/>
      <c r="AB32" s="58"/>
      <c r="AC32" s="58"/>
      <c r="AD32" s="58"/>
      <c r="AE32" s="58"/>
      <c r="AF32" s="5"/>
      <c r="AG32" s="21"/>
      <c r="AH32" s="12"/>
      <c r="AI32" s="239">
        <f>CLAIM!AI42</f>
        <v>17.399999999999999</v>
      </c>
      <c r="AJ32" s="240"/>
      <c r="AK32" s="240"/>
      <c r="AL32" s="241"/>
      <c r="AM32" s="12"/>
    </row>
    <row r="33" spans="2:39" ht="20.149999999999999" customHeight="1">
      <c r="B33" s="8"/>
      <c r="C33" s="8"/>
      <c r="D33" s="238" t="s">
        <v>16</v>
      </c>
      <c r="E33" s="238"/>
      <c r="F33" s="238"/>
      <c r="G33" s="238"/>
      <c r="H33" s="238"/>
      <c r="I33" s="168"/>
      <c r="J33" s="238" t="s">
        <v>17</v>
      </c>
      <c r="K33" s="238"/>
      <c r="L33" s="238"/>
      <c r="M33" s="238"/>
      <c r="N33" s="238"/>
      <c r="O33" s="159"/>
      <c r="P33" s="238" t="s">
        <v>18</v>
      </c>
      <c r="Q33" s="238"/>
      <c r="R33" s="238"/>
      <c r="S33" s="238"/>
      <c r="T33" s="238"/>
      <c r="U33" s="159"/>
      <c r="V33" s="238" t="s">
        <v>19</v>
      </c>
      <c r="W33" s="238"/>
      <c r="X33" s="238"/>
      <c r="Y33" s="238"/>
      <c r="Z33" s="238"/>
      <c r="AA33" s="122"/>
      <c r="AB33" s="122"/>
      <c r="AC33" s="122"/>
      <c r="AD33" s="122"/>
      <c r="AE33" s="122"/>
      <c r="AG33" s="12"/>
      <c r="AH33" s="12"/>
      <c r="AI33" s="242"/>
      <c r="AJ33" s="243"/>
      <c r="AK33" s="243"/>
      <c r="AL33" s="244"/>
      <c r="AM33" s="12"/>
    </row>
    <row r="34" spans="2:39" ht="20.149999999999999" customHeight="1">
      <c r="B34" s="8"/>
      <c r="C34" s="8"/>
      <c r="D34" s="160" t="s">
        <v>0</v>
      </c>
      <c r="E34" s="160" t="s">
        <v>1</v>
      </c>
      <c r="F34" s="160" t="s">
        <v>2</v>
      </c>
      <c r="G34" s="160" t="s">
        <v>1</v>
      </c>
      <c r="H34" s="160" t="s">
        <v>3</v>
      </c>
      <c r="I34" s="161"/>
      <c r="J34" s="160" t="s">
        <v>0</v>
      </c>
      <c r="K34" s="160" t="s">
        <v>1</v>
      </c>
      <c r="L34" s="160" t="s">
        <v>2</v>
      </c>
      <c r="M34" s="160" t="s">
        <v>1</v>
      </c>
      <c r="N34" s="160" t="s">
        <v>3</v>
      </c>
      <c r="O34" s="162"/>
      <c r="P34" s="160" t="s">
        <v>0</v>
      </c>
      <c r="Q34" s="160" t="s">
        <v>1</v>
      </c>
      <c r="R34" s="160" t="s">
        <v>2</v>
      </c>
      <c r="S34" s="160" t="s">
        <v>1</v>
      </c>
      <c r="T34" s="160" t="s">
        <v>3</v>
      </c>
      <c r="U34" s="162"/>
      <c r="V34" s="160" t="s">
        <v>0</v>
      </c>
      <c r="W34" s="160" t="s">
        <v>1</v>
      </c>
      <c r="X34" s="160" t="s">
        <v>2</v>
      </c>
      <c r="Y34" s="160" t="s">
        <v>1</v>
      </c>
      <c r="Z34" s="160" t="s">
        <v>3</v>
      </c>
      <c r="AA34" s="122"/>
      <c r="AB34" s="122"/>
      <c r="AC34" s="122"/>
      <c r="AD34" s="122"/>
      <c r="AE34" s="122"/>
      <c r="AG34" s="12"/>
      <c r="AH34" s="12"/>
      <c r="AI34" s="242"/>
      <c r="AJ34" s="243"/>
      <c r="AK34" s="243"/>
      <c r="AL34" s="244"/>
      <c r="AM34" s="12"/>
    </row>
    <row r="35" spans="2:39" ht="15" customHeight="1">
      <c r="B35" s="8"/>
      <c r="C35" s="8"/>
      <c r="D35" s="164">
        <v>2</v>
      </c>
      <c r="E35" s="164">
        <v>3</v>
      </c>
      <c r="F35" s="167">
        <v>4</v>
      </c>
      <c r="G35" s="167">
        <v>5</v>
      </c>
      <c r="H35" s="167">
        <v>6</v>
      </c>
      <c r="I35" s="165"/>
      <c r="J35" s="167"/>
      <c r="K35" s="167">
        <v>1</v>
      </c>
      <c r="L35" s="167">
        <v>2</v>
      </c>
      <c r="M35" s="167">
        <v>3</v>
      </c>
      <c r="N35" s="167">
        <v>4</v>
      </c>
      <c r="O35" s="165"/>
      <c r="P35" s="167"/>
      <c r="Q35" s="167"/>
      <c r="R35" s="167"/>
      <c r="S35" s="167"/>
      <c r="T35" s="164">
        <v>1</v>
      </c>
      <c r="U35" s="165"/>
      <c r="V35" s="167">
        <v>2</v>
      </c>
      <c r="W35" s="167">
        <v>3</v>
      </c>
      <c r="X35" s="167">
        <v>4</v>
      </c>
      <c r="Y35" s="167">
        <v>5</v>
      </c>
      <c r="Z35" s="167">
        <v>6</v>
      </c>
      <c r="AA35" s="122"/>
      <c r="AB35" s="122"/>
      <c r="AC35" s="122"/>
      <c r="AD35" s="122"/>
      <c r="AE35" s="122"/>
      <c r="AG35" s="12"/>
      <c r="AH35" s="12"/>
      <c r="AI35" s="242"/>
      <c r="AJ35" s="243"/>
      <c r="AK35" s="243"/>
      <c r="AL35" s="244"/>
      <c r="AM35" s="12"/>
    </row>
    <row r="36" spans="2:39" ht="15" customHeight="1">
      <c r="B36" s="8"/>
      <c r="C36" s="8"/>
      <c r="D36" s="167">
        <v>9</v>
      </c>
      <c r="E36" s="167">
        <v>10</v>
      </c>
      <c r="F36" s="167">
        <v>11</v>
      </c>
      <c r="G36" s="167">
        <v>12</v>
      </c>
      <c r="H36" s="167">
        <v>13</v>
      </c>
      <c r="I36" s="165"/>
      <c r="J36" s="167">
        <v>7</v>
      </c>
      <c r="K36" s="167">
        <v>8</v>
      </c>
      <c r="L36" s="167">
        <v>9</v>
      </c>
      <c r="M36" s="167">
        <v>10</v>
      </c>
      <c r="N36" s="167">
        <v>11</v>
      </c>
      <c r="O36" s="165"/>
      <c r="P36" s="167">
        <v>4</v>
      </c>
      <c r="Q36" s="167">
        <v>5</v>
      </c>
      <c r="R36" s="167">
        <v>6</v>
      </c>
      <c r="S36" s="167">
        <v>7</v>
      </c>
      <c r="T36" s="167">
        <v>8</v>
      </c>
      <c r="U36" s="165"/>
      <c r="V36" s="167">
        <v>9</v>
      </c>
      <c r="W36" s="167">
        <v>10</v>
      </c>
      <c r="X36" s="167">
        <v>11</v>
      </c>
      <c r="Y36" s="167">
        <v>12</v>
      </c>
      <c r="Z36" s="167">
        <v>13</v>
      </c>
      <c r="AA36" s="122"/>
      <c r="AB36" s="122"/>
      <c r="AC36" s="122"/>
      <c r="AD36" s="122"/>
      <c r="AE36" s="122"/>
      <c r="AG36" s="12"/>
      <c r="AH36" s="12"/>
      <c r="AI36" s="242"/>
      <c r="AJ36" s="243"/>
      <c r="AK36" s="243"/>
      <c r="AL36" s="244"/>
      <c r="AM36" s="12"/>
    </row>
    <row r="37" spans="2:39" ht="15" customHeight="1">
      <c r="B37" s="8"/>
      <c r="C37" s="8"/>
      <c r="D37" s="167">
        <v>16</v>
      </c>
      <c r="E37" s="167">
        <v>17</v>
      </c>
      <c r="F37" s="167">
        <v>18</v>
      </c>
      <c r="G37" s="167">
        <v>19</v>
      </c>
      <c r="H37" s="167">
        <v>20</v>
      </c>
      <c r="I37" s="165"/>
      <c r="J37" s="167">
        <v>14</v>
      </c>
      <c r="K37" s="167">
        <v>15</v>
      </c>
      <c r="L37" s="167">
        <v>16</v>
      </c>
      <c r="M37" s="167">
        <v>17</v>
      </c>
      <c r="N37" s="167">
        <v>18</v>
      </c>
      <c r="O37" s="165"/>
      <c r="P37" s="167">
        <v>11</v>
      </c>
      <c r="Q37" s="167">
        <v>12</v>
      </c>
      <c r="R37" s="167">
        <v>13</v>
      </c>
      <c r="S37" s="167">
        <v>14</v>
      </c>
      <c r="T37" s="167">
        <v>15</v>
      </c>
      <c r="U37" s="165"/>
      <c r="V37" s="167">
        <v>16</v>
      </c>
      <c r="W37" s="167">
        <v>17</v>
      </c>
      <c r="X37" s="167">
        <v>18</v>
      </c>
      <c r="Y37" s="167">
        <v>19</v>
      </c>
      <c r="Z37" s="167">
        <v>20</v>
      </c>
      <c r="AA37" s="122"/>
      <c r="AB37" s="122"/>
      <c r="AC37" s="122"/>
      <c r="AD37" s="122"/>
      <c r="AE37" s="122"/>
      <c r="AG37" s="12"/>
      <c r="AH37" s="12"/>
      <c r="AI37" s="242"/>
      <c r="AJ37" s="243"/>
      <c r="AK37" s="243"/>
      <c r="AL37" s="244"/>
      <c r="AM37" s="12"/>
    </row>
    <row r="38" spans="2:39" ht="15" customHeight="1">
      <c r="B38" s="59"/>
      <c r="C38" s="59"/>
      <c r="D38" s="167">
        <v>23</v>
      </c>
      <c r="E38" s="167">
        <v>24</v>
      </c>
      <c r="F38" s="167">
        <v>25</v>
      </c>
      <c r="G38" s="167">
        <v>26</v>
      </c>
      <c r="H38" s="167">
        <v>27</v>
      </c>
      <c r="I38" s="165"/>
      <c r="J38" s="167">
        <v>21</v>
      </c>
      <c r="K38" s="167">
        <v>22</v>
      </c>
      <c r="L38" s="167">
        <v>23</v>
      </c>
      <c r="M38" s="167">
        <v>24</v>
      </c>
      <c r="N38" s="164">
        <v>25</v>
      </c>
      <c r="O38" s="165"/>
      <c r="P38" s="167">
        <v>18</v>
      </c>
      <c r="Q38" s="167">
        <v>19</v>
      </c>
      <c r="R38" s="167">
        <v>20</v>
      </c>
      <c r="S38" s="167">
        <v>21</v>
      </c>
      <c r="T38" s="167">
        <v>22</v>
      </c>
      <c r="U38" s="165"/>
      <c r="V38" s="164">
        <v>23</v>
      </c>
      <c r="W38" s="164">
        <v>24</v>
      </c>
      <c r="X38" s="166">
        <v>25</v>
      </c>
      <c r="Y38" s="166">
        <v>26</v>
      </c>
      <c r="Z38" s="164">
        <v>27</v>
      </c>
      <c r="AA38" s="16"/>
      <c r="AB38" s="16"/>
      <c r="AC38" s="15"/>
      <c r="AD38" s="15"/>
      <c r="AE38" s="15"/>
      <c r="AG38" s="12"/>
      <c r="AH38" s="12"/>
      <c r="AI38" s="242"/>
      <c r="AJ38" s="243"/>
      <c r="AK38" s="243"/>
      <c r="AL38" s="244"/>
      <c r="AM38" s="12"/>
    </row>
    <row r="39" spans="2:39" ht="15" customHeight="1">
      <c r="B39" s="8"/>
      <c r="C39" s="8"/>
      <c r="D39" s="167">
        <v>30</v>
      </c>
      <c r="E39" s="167"/>
      <c r="F39" s="167"/>
      <c r="G39" s="167"/>
      <c r="H39" s="167"/>
      <c r="I39" s="165"/>
      <c r="J39" s="164">
        <v>28</v>
      </c>
      <c r="K39" s="164">
        <v>29</v>
      </c>
      <c r="L39" s="164">
        <v>30</v>
      </c>
      <c r="M39" s="164">
        <v>31</v>
      </c>
      <c r="N39" s="167"/>
      <c r="O39" s="165"/>
      <c r="P39" s="167">
        <v>25</v>
      </c>
      <c r="Q39" s="167">
        <v>26</v>
      </c>
      <c r="R39" s="167">
        <v>27</v>
      </c>
      <c r="S39" s="167">
        <v>28</v>
      </c>
      <c r="T39" s="167">
        <v>29</v>
      </c>
      <c r="U39" s="165"/>
      <c r="V39" s="164">
        <v>30</v>
      </c>
      <c r="W39" s="164">
        <v>31</v>
      </c>
      <c r="X39" s="167"/>
      <c r="Y39" s="167"/>
      <c r="Z39" s="167"/>
      <c r="AG39" s="12"/>
      <c r="AH39" s="12"/>
      <c r="AI39" s="242"/>
      <c r="AJ39" s="243"/>
      <c r="AK39" s="243"/>
      <c r="AL39" s="244"/>
      <c r="AM39" s="12"/>
    </row>
    <row r="40" spans="2:39" ht="5.15" customHeight="1" thickBot="1">
      <c r="B40" s="8"/>
      <c r="C40" s="18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19"/>
      <c r="AH40" s="12"/>
      <c r="AI40" s="245"/>
      <c r="AJ40" s="246"/>
      <c r="AK40" s="246"/>
      <c r="AL40" s="247"/>
      <c r="AM40" s="12"/>
    </row>
    <row r="41" spans="2:39" ht="5.15" customHeight="1" thickBot="1">
      <c r="B41" s="18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19"/>
    </row>
    <row r="42" spans="2:39" s="73" customFormat="1" ht="20.149999999999999" customHeight="1"/>
    <row r="43" spans="2:39" s="73" customFormat="1" ht="20.149999999999999" customHeight="1"/>
    <row r="44" spans="2:39" s="73" customFormat="1" ht="20.149999999999999" customHeight="1"/>
    <row r="45" spans="2:39" s="73" customFormat="1" ht="20.149999999999999" customHeight="1"/>
    <row r="46" spans="2:39" s="73" customFormat="1" ht="20.149999999999999" customHeight="1"/>
    <row r="47" spans="2:39" s="73" customFormat="1" ht="20.149999999999999" customHeight="1"/>
    <row r="48" spans="2:39" s="73" customFormat="1" ht="20.149999999999999" customHeight="1"/>
    <row r="49" s="73" customFormat="1" ht="20.149999999999999" customHeight="1"/>
    <row r="50" s="73" customFormat="1" ht="20.149999999999999" customHeight="1"/>
    <row r="51" s="73" customFormat="1" ht="20.149999999999999" customHeight="1"/>
    <row r="52" s="73" customFormat="1" ht="20.149999999999999" customHeight="1"/>
    <row r="53" s="73" customFormat="1" ht="20.149999999999999" customHeight="1"/>
    <row r="54" s="73" customFormat="1" ht="20.149999999999999" customHeight="1"/>
    <row r="55" s="73" customFormat="1" ht="20.149999999999999" customHeight="1"/>
  </sheetData>
  <sheetProtection algorithmName="SHA-512" hashValue="yFLP7bI1b/sXEchRHyRdXmSNgD6JTY8O6Ow7MtUXeM2Dnidh6FL/eVjAzYuOF9MqbBAlRNSTcxOVYnjicOHAxA==" saltValue="MDDI7oChqxwDnK7fH3+i/g==" spinCount="100000" sheet="1" objects="1" scenarios="1"/>
  <mergeCells count="17">
    <mergeCell ref="D33:H33"/>
    <mergeCell ref="J33:N33"/>
    <mergeCell ref="P33:T33"/>
    <mergeCell ref="V33:Z33"/>
    <mergeCell ref="AI12:AL20"/>
    <mergeCell ref="AI22:AL30"/>
    <mergeCell ref="AI32:AL40"/>
    <mergeCell ref="AI10:AL10"/>
    <mergeCell ref="B3:D3"/>
    <mergeCell ref="D23:H23"/>
    <mergeCell ref="J23:N23"/>
    <mergeCell ref="P23:T23"/>
    <mergeCell ref="V23:Z23"/>
    <mergeCell ref="AB23:AF23"/>
    <mergeCell ref="D13:H13"/>
    <mergeCell ref="J13:N13"/>
    <mergeCell ref="P13:T13"/>
  </mergeCells>
  <printOptions horizontalCentered="1"/>
  <pageMargins left="0.39370078740157483" right="0.39370078740157483" top="0.19685039370078741" bottom="0.19685039370078741" header="0.39370078740157483" footer="0.39370078740157483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B1:AF20"/>
  <sheetViews>
    <sheetView showGridLines="0" workbookViewId="0">
      <selection activeCell="D8" sqref="D8:F8"/>
    </sheetView>
  </sheetViews>
  <sheetFormatPr defaultColWidth="3.6328125" defaultRowHeight="20.149999999999999" customHeight="1"/>
  <cols>
    <col min="1" max="27" width="3.6328125" style="2"/>
    <col min="28" max="28" width="1.54296875" style="2" customWidth="1"/>
    <col min="29" max="31" width="3.6328125" style="2"/>
    <col min="32" max="32" width="1.54296875" style="2" customWidth="1"/>
    <col min="33" max="16384" width="3.6328125" style="2"/>
  </cols>
  <sheetData>
    <row r="1" spans="2:32" ht="24.9" customHeight="1" thickBot="1">
      <c r="B1" s="1" t="s">
        <v>29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2:32" ht="24.9" customHeight="1" thickBot="1">
      <c r="B2" s="205" t="s">
        <v>25</v>
      </c>
      <c r="C2" s="236"/>
      <c r="D2" s="206"/>
      <c r="E2" s="74" t="s">
        <v>89</v>
      </c>
      <c r="Y2" s="3"/>
      <c r="Z2" s="3"/>
      <c r="AA2" s="3"/>
      <c r="AB2" s="3"/>
      <c r="AC2" s="3"/>
      <c r="AD2" s="3"/>
      <c r="AE2" s="3"/>
    </row>
    <row r="3" spans="2:32" ht="24.9" customHeight="1" thickBot="1">
      <c r="B3" s="75"/>
      <c r="C3" s="75"/>
      <c r="D3" s="75"/>
      <c r="E3" s="190" t="s">
        <v>113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248" t="str">
        <f>'STEP 1'!N5</f>
        <v>Term Time</v>
      </c>
      <c r="AA3" s="249"/>
      <c r="AB3" s="249"/>
      <c r="AC3" s="249"/>
      <c r="AD3" s="249"/>
      <c r="AE3" s="249"/>
      <c r="AF3" s="250"/>
    </row>
    <row r="4" spans="2:32" ht="5.15" customHeight="1" thickBot="1">
      <c r="B4" s="6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2:32" ht="5.15" customHeight="1" thickBot="1">
      <c r="B5" s="4"/>
      <c r="C5" s="5"/>
      <c r="D5" s="20"/>
      <c r="E5" s="6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1"/>
    </row>
    <row r="6" spans="2:32" ht="20.149999999999999" customHeight="1">
      <c r="B6" s="32"/>
      <c r="C6" s="39" t="str">
        <f>'STEP 1'!O9</f>
        <v>Spring 2024</v>
      </c>
      <c r="D6" s="38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35"/>
      <c r="AB6" s="29"/>
      <c r="AC6" s="251" t="s">
        <v>51</v>
      </c>
      <c r="AD6" s="251"/>
      <c r="AE6" s="251"/>
      <c r="AF6" s="12"/>
    </row>
    <row r="7" spans="2:32" ht="20.149999999999999" customHeight="1" thickBot="1">
      <c r="B7" s="8"/>
      <c r="C7" s="36"/>
      <c r="D7" s="259" t="s">
        <v>4</v>
      </c>
      <c r="E7" s="259"/>
      <c r="F7" s="259"/>
      <c r="H7" s="259" t="s">
        <v>5</v>
      </c>
      <c r="I7" s="259"/>
      <c r="J7" s="259"/>
      <c r="L7" s="259" t="s">
        <v>6</v>
      </c>
      <c r="M7" s="259"/>
      <c r="N7" s="259"/>
      <c r="P7" s="259" t="s">
        <v>7</v>
      </c>
      <c r="Q7" s="259"/>
      <c r="R7" s="259"/>
      <c r="S7" s="15"/>
      <c r="T7" s="259" t="s">
        <v>8</v>
      </c>
      <c r="U7" s="259"/>
      <c r="V7" s="259"/>
      <c r="X7" s="260" t="s">
        <v>10</v>
      </c>
      <c r="Y7" s="260"/>
      <c r="Z7" s="260"/>
      <c r="AA7" s="12"/>
      <c r="AC7" s="252"/>
      <c r="AD7" s="252"/>
      <c r="AE7" s="252"/>
      <c r="AF7" s="12"/>
    </row>
    <row r="8" spans="2:32" ht="20.149999999999999" customHeight="1" thickBot="1">
      <c r="B8" s="8"/>
      <c r="C8" s="36"/>
      <c r="D8" s="256"/>
      <c r="E8" s="257"/>
      <c r="F8" s="258"/>
      <c r="H8" s="256"/>
      <c r="I8" s="257"/>
      <c r="J8" s="258"/>
      <c r="L8" s="256"/>
      <c r="M8" s="257"/>
      <c r="N8" s="258"/>
      <c r="P8" s="256"/>
      <c r="Q8" s="257"/>
      <c r="R8" s="258"/>
      <c r="S8" s="15"/>
      <c r="T8" s="256"/>
      <c r="U8" s="257"/>
      <c r="V8" s="258"/>
      <c r="X8" s="248">
        <f>D8+H8+L8+P8+T8</f>
        <v>0</v>
      </c>
      <c r="Y8" s="249"/>
      <c r="Z8" s="250"/>
      <c r="AA8" s="12"/>
      <c r="AC8" s="253">
        <f>IF(Z3="Term Time",'STEP 1'!Q9,'STEP 1'!Q32)</f>
        <v>15</v>
      </c>
      <c r="AD8" s="254"/>
      <c r="AE8" s="255"/>
      <c r="AF8" s="12"/>
    </row>
    <row r="9" spans="2:32" ht="5.15" customHeight="1" thickBot="1">
      <c r="B9" s="8"/>
      <c r="C9" s="37"/>
      <c r="D9" s="33"/>
      <c r="E9" s="33"/>
      <c r="F9" s="33"/>
      <c r="G9" s="24"/>
      <c r="H9" s="33"/>
      <c r="I9" s="33"/>
      <c r="J9" s="33"/>
      <c r="K9" s="24"/>
      <c r="L9" s="33"/>
      <c r="M9" s="33"/>
      <c r="N9" s="33"/>
      <c r="O9" s="24"/>
      <c r="P9" s="33"/>
      <c r="Q9" s="33"/>
      <c r="R9" s="33"/>
      <c r="S9" s="25"/>
      <c r="T9" s="33"/>
      <c r="U9" s="33"/>
      <c r="V9" s="33"/>
      <c r="W9" s="24"/>
      <c r="X9" s="33"/>
      <c r="Y9" s="33"/>
      <c r="Z9" s="33"/>
      <c r="AA9" s="19"/>
      <c r="AF9" s="12"/>
    </row>
    <row r="10" spans="2:32" ht="5.15" customHeight="1" thickBot="1">
      <c r="B10" s="8"/>
      <c r="C10" s="22"/>
      <c r="D10" s="34"/>
      <c r="E10" s="34"/>
      <c r="F10" s="34"/>
      <c r="H10" s="34"/>
      <c r="I10" s="34"/>
      <c r="J10" s="34"/>
      <c r="L10" s="34"/>
      <c r="M10" s="34"/>
      <c r="N10" s="34"/>
      <c r="P10" s="34"/>
      <c r="Q10" s="34"/>
      <c r="R10" s="34"/>
      <c r="S10" s="15"/>
      <c r="T10" s="34"/>
      <c r="U10" s="34"/>
      <c r="V10" s="34"/>
      <c r="X10" s="34"/>
      <c r="Y10" s="34"/>
      <c r="Z10" s="34"/>
      <c r="AF10" s="12"/>
    </row>
    <row r="11" spans="2:32" ht="20.149999999999999" customHeight="1">
      <c r="B11" s="8"/>
      <c r="C11" s="39" t="str">
        <f>'STEP 1'!O11</f>
        <v>Summer 2024</v>
      </c>
      <c r="D11" s="38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35"/>
      <c r="AB11" s="29"/>
      <c r="AC11" s="29"/>
      <c r="AD11" s="29"/>
      <c r="AE11" s="29"/>
      <c r="AF11" s="12"/>
    </row>
    <row r="12" spans="2:32" ht="20.149999999999999" customHeight="1" thickBot="1">
      <c r="B12" s="8"/>
      <c r="C12" s="36"/>
      <c r="D12" s="259" t="s">
        <v>4</v>
      </c>
      <c r="E12" s="259"/>
      <c r="F12" s="259"/>
      <c r="H12" s="259" t="s">
        <v>5</v>
      </c>
      <c r="I12" s="259"/>
      <c r="J12" s="259"/>
      <c r="L12" s="259" t="s">
        <v>6</v>
      </c>
      <c r="M12" s="259"/>
      <c r="N12" s="259"/>
      <c r="P12" s="259" t="s">
        <v>7</v>
      </c>
      <c r="Q12" s="259"/>
      <c r="R12" s="259"/>
      <c r="S12" s="15"/>
      <c r="T12" s="259" t="s">
        <v>8</v>
      </c>
      <c r="U12" s="259"/>
      <c r="V12" s="259"/>
      <c r="X12" s="260" t="s">
        <v>10</v>
      </c>
      <c r="Y12" s="260"/>
      <c r="Z12" s="260"/>
      <c r="AA12" s="12"/>
      <c r="AF12" s="12"/>
    </row>
    <row r="13" spans="2:32" ht="20.149999999999999" customHeight="1" thickBot="1">
      <c r="B13" s="8"/>
      <c r="C13" s="36"/>
      <c r="D13" s="256"/>
      <c r="E13" s="257"/>
      <c r="F13" s="258"/>
      <c r="H13" s="256"/>
      <c r="I13" s="257"/>
      <c r="J13" s="258"/>
      <c r="L13" s="256"/>
      <c r="M13" s="257"/>
      <c r="N13" s="258"/>
      <c r="P13" s="256"/>
      <c r="Q13" s="257"/>
      <c r="R13" s="258"/>
      <c r="S13" s="15"/>
      <c r="T13" s="256"/>
      <c r="U13" s="257"/>
      <c r="V13" s="258"/>
      <c r="X13" s="248">
        <f>D13+H13+L13+P13+T13</f>
        <v>0</v>
      </c>
      <c r="Y13" s="249"/>
      <c r="Z13" s="250"/>
      <c r="AA13" s="12"/>
      <c r="AC13" s="253">
        <f>AC8</f>
        <v>15</v>
      </c>
      <c r="AD13" s="249"/>
      <c r="AE13" s="250"/>
      <c r="AF13" s="12"/>
    </row>
    <row r="14" spans="2:32" ht="5.15" customHeight="1" thickBot="1">
      <c r="B14" s="8"/>
      <c r="C14" s="37"/>
      <c r="D14" s="33"/>
      <c r="E14" s="33"/>
      <c r="F14" s="33"/>
      <c r="G14" s="24"/>
      <c r="H14" s="33"/>
      <c r="I14" s="33"/>
      <c r="J14" s="33"/>
      <c r="K14" s="24"/>
      <c r="L14" s="33"/>
      <c r="M14" s="33"/>
      <c r="N14" s="33"/>
      <c r="O14" s="24"/>
      <c r="P14" s="33"/>
      <c r="Q14" s="33"/>
      <c r="R14" s="33"/>
      <c r="S14" s="25"/>
      <c r="T14" s="33"/>
      <c r="U14" s="33"/>
      <c r="V14" s="33"/>
      <c r="W14" s="24"/>
      <c r="X14" s="33"/>
      <c r="Y14" s="33"/>
      <c r="Z14" s="33"/>
      <c r="AA14" s="19"/>
      <c r="AF14" s="12"/>
    </row>
    <row r="15" spans="2:32" ht="5.15" customHeight="1" thickBot="1">
      <c r="B15" s="8"/>
      <c r="C15" s="22"/>
      <c r="D15" s="34"/>
      <c r="E15" s="34"/>
      <c r="F15" s="34"/>
      <c r="H15" s="34"/>
      <c r="I15" s="34"/>
      <c r="J15" s="34"/>
      <c r="L15" s="34"/>
      <c r="M15" s="34"/>
      <c r="N15" s="34"/>
      <c r="P15" s="34"/>
      <c r="Q15" s="34"/>
      <c r="R15" s="34"/>
      <c r="S15" s="15"/>
      <c r="T15" s="34"/>
      <c r="U15" s="34"/>
      <c r="V15" s="34"/>
      <c r="X15" s="34"/>
      <c r="Y15" s="34"/>
      <c r="Z15" s="34"/>
      <c r="AF15" s="12"/>
    </row>
    <row r="16" spans="2:32" ht="20.149999999999999" customHeight="1">
      <c r="B16" s="8"/>
      <c r="C16" s="39" t="str">
        <f>'STEP 1'!O13</f>
        <v>Autumn 2024</v>
      </c>
      <c r="D16" s="38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35"/>
      <c r="AB16" s="29"/>
      <c r="AC16" s="29"/>
      <c r="AD16" s="29"/>
      <c r="AE16" s="29"/>
      <c r="AF16" s="12"/>
    </row>
    <row r="17" spans="2:32" ht="20.149999999999999" customHeight="1" thickBot="1">
      <c r="B17" s="8"/>
      <c r="C17" s="36"/>
      <c r="D17" s="259" t="s">
        <v>4</v>
      </c>
      <c r="E17" s="259"/>
      <c r="F17" s="259"/>
      <c r="H17" s="259" t="s">
        <v>5</v>
      </c>
      <c r="I17" s="259"/>
      <c r="J17" s="259"/>
      <c r="L17" s="259" t="s">
        <v>6</v>
      </c>
      <c r="M17" s="259"/>
      <c r="N17" s="259"/>
      <c r="P17" s="259" t="s">
        <v>7</v>
      </c>
      <c r="Q17" s="259"/>
      <c r="R17" s="259"/>
      <c r="S17" s="15"/>
      <c r="T17" s="259" t="s">
        <v>8</v>
      </c>
      <c r="U17" s="259"/>
      <c r="V17" s="259"/>
      <c r="X17" s="260" t="s">
        <v>10</v>
      </c>
      <c r="Y17" s="260"/>
      <c r="Z17" s="260"/>
      <c r="AA17" s="12"/>
      <c r="AF17" s="12"/>
    </row>
    <row r="18" spans="2:32" ht="20.149999999999999" customHeight="1" thickBot="1">
      <c r="B18" s="8"/>
      <c r="C18" s="36"/>
      <c r="D18" s="256"/>
      <c r="E18" s="257"/>
      <c r="F18" s="258"/>
      <c r="H18" s="256"/>
      <c r="I18" s="257"/>
      <c r="J18" s="258"/>
      <c r="L18" s="256"/>
      <c r="M18" s="257"/>
      <c r="N18" s="258"/>
      <c r="P18" s="256"/>
      <c r="Q18" s="257"/>
      <c r="R18" s="258"/>
      <c r="S18" s="15"/>
      <c r="T18" s="256"/>
      <c r="U18" s="257"/>
      <c r="V18" s="258"/>
      <c r="X18" s="248">
        <f>D18+H18+L18+P18+T18</f>
        <v>0</v>
      </c>
      <c r="Y18" s="249"/>
      <c r="Z18" s="250"/>
      <c r="AA18" s="12"/>
      <c r="AC18" s="253">
        <f>AC8</f>
        <v>15</v>
      </c>
      <c r="AD18" s="249"/>
      <c r="AE18" s="250"/>
      <c r="AF18" s="12"/>
    </row>
    <row r="19" spans="2:32" ht="5.15" customHeight="1" thickBot="1">
      <c r="B19" s="8"/>
      <c r="C19" s="37"/>
      <c r="D19" s="33"/>
      <c r="E19" s="33"/>
      <c r="F19" s="33"/>
      <c r="G19" s="24"/>
      <c r="H19" s="33"/>
      <c r="I19" s="33"/>
      <c r="J19" s="33"/>
      <c r="K19" s="24"/>
      <c r="L19" s="33"/>
      <c r="M19" s="33"/>
      <c r="N19" s="33"/>
      <c r="O19" s="24"/>
      <c r="P19" s="33"/>
      <c r="Q19" s="33"/>
      <c r="R19" s="33"/>
      <c r="S19" s="25"/>
      <c r="T19" s="33"/>
      <c r="U19" s="33"/>
      <c r="V19" s="33"/>
      <c r="W19" s="24"/>
      <c r="X19" s="33"/>
      <c r="Y19" s="33"/>
      <c r="Z19" s="33"/>
      <c r="AA19" s="19"/>
      <c r="AF19" s="12"/>
    </row>
    <row r="20" spans="2:32" ht="5.15" customHeight="1" thickBot="1">
      <c r="B20" s="18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  <c r="S20" s="25"/>
      <c r="T20" s="24"/>
      <c r="U20" s="24"/>
      <c r="V20" s="24"/>
      <c r="W20" s="25"/>
      <c r="X20" s="133"/>
      <c r="Y20" s="133"/>
      <c r="Z20" s="26"/>
      <c r="AA20" s="26"/>
      <c r="AB20" s="26"/>
      <c r="AC20" s="26"/>
      <c r="AD20" s="26"/>
      <c r="AE20" s="26"/>
      <c r="AF20" s="19"/>
    </row>
  </sheetData>
  <sheetProtection algorithmName="SHA-512" hashValue="msTUFRJae0Qbr2eoRB+moOzme3SldvAnK3aIDQB7sUCr48Mj7X8wgEDwl0L1ZtOqS1TMg+13jWxDkyQGu7/LcA==" saltValue="nMJijZKV0K7ljW0lGnKRdw==" spinCount="100000" sheet="1" objects="1" scenarios="1" selectLockedCells="1"/>
  <mergeCells count="42">
    <mergeCell ref="D18:F18"/>
    <mergeCell ref="H18:J18"/>
    <mergeCell ref="L18:N18"/>
    <mergeCell ref="L8:N8"/>
    <mergeCell ref="L12:N12"/>
    <mergeCell ref="X7:Z7"/>
    <mergeCell ref="T7:V7"/>
    <mergeCell ref="P7:R7"/>
    <mergeCell ref="D17:F17"/>
    <mergeCell ref="H17:J17"/>
    <mergeCell ref="L17:N17"/>
    <mergeCell ref="L7:N7"/>
    <mergeCell ref="X13:Z13"/>
    <mergeCell ref="AC18:AE18"/>
    <mergeCell ref="T8:V8"/>
    <mergeCell ref="X8:Z8"/>
    <mergeCell ref="P8:R8"/>
    <mergeCell ref="P12:R12"/>
    <mergeCell ref="T12:V12"/>
    <mergeCell ref="X12:Z12"/>
    <mergeCell ref="P17:R17"/>
    <mergeCell ref="T17:V17"/>
    <mergeCell ref="X17:Z17"/>
    <mergeCell ref="P18:R18"/>
    <mergeCell ref="T18:V18"/>
    <mergeCell ref="X18:Z18"/>
    <mergeCell ref="Z3:AF3"/>
    <mergeCell ref="AC6:AE7"/>
    <mergeCell ref="B2:D2"/>
    <mergeCell ref="AC8:AE8"/>
    <mergeCell ref="AC13:AE13"/>
    <mergeCell ref="D13:F13"/>
    <mergeCell ref="H13:J13"/>
    <mergeCell ref="L13:N13"/>
    <mergeCell ref="P13:R13"/>
    <mergeCell ref="T13:V13"/>
    <mergeCell ref="H7:J7"/>
    <mergeCell ref="D7:F7"/>
    <mergeCell ref="D12:F12"/>
    <mergeCell ref="H12:J12"/>
    <mergeCell ref="D8:F8"/>
    <mergeCell ref="H8:J8"/>
  </mergeCells>
  <conditionalFormatting sqref="D8:F10 H8:J10 L8:N10 P8:R10 T8:V10 D15:F15 H15:J15 L15:N15 P15:R15 T15:V15">
    <cfRule type="cellIs" dxfId="13" priority="71" stopIfTrue="1" operator="greaterThan">
      <formula>10</formula>
    </cfRule>
  </conditionalFormatting>
  <conditionalFormatting sqref="D8:F10 H8:J10 L8:N10 P8:R10 T8:V10">
    <cfRule type="cellIs" priority="70" stopIfTrue="1" operator="equal">
      <formula>0</formula>
    </cfRule>
  </conditionalFormatting>
  <conditionalFormatting sqref="D13:F13 H13:J13 L13:N13 P13:R13 T13:V13">
    <cfRule type="cellIs" dxfId="12" priority="4" stopIfTrue="1" operator="greaterThan">
      <formula>10</formula>
    </cfRule>
  </conditionalFormatting>
  <conditionalFormatting sqref="D13:F15 H13:J15 L13:N15 P13:R15 T13:V15">
    <cfRule type="cellIs" priority="3" stopIfTrue="1" operator="equal">
      <formula>0</formula>
    </cfRule>
  </conditionalFormatting>
  <conditionalFormatting sqref="D14:F14 H14:J14 L14:N14 P14:R14 T14:V14">
    <cfRule type="cellIs" dxfId="11" priority="62" stopIfTrue="1" operator="notBetween">
      <formula>2.5</formula>
      <formula>10</formula>
    </cfRule>
  </conditionalFormatting>
  <conditionalFormatting sqref="D18:F18 H18:J18 L18:N18 P18:R18 T18:V18">
    <cfRule type="cellIs" dxfId="10" priority="2" stopIfTrue="1" operator="greaterThan">
      <formula>10</formula>
    </cfRule>
  </conditionalFormatting>
  <conditionalFormatting sqref="D18:F19 H18:J19 L18:N19 P18:R19 T18:V19">
    <cfRule type="cellIs" priority="1" stopIfTrue="1" operator="equal">
      <formula>0</formula>
    </cfRule>
  </conditionalFormatting>
  <conditionalFormatting sqref="D19:F19 H19:J19 L19:N19 P19:R19 T19:V19">
    <cfRule type="cellIs" dxfId="9" priority="59" stopIfTrue="1" operator="notBetween">
      <formula>2.5</formula>
      <formula>10</formula>
    </cfRule>
  </conditionalFormatting>
  <conditionalFormatting sqref="X8:Z8">
    <cfRule type="cellIs" dxfId="8" priority="17" operator="greaterThan">
      <formula>$AC$8</formula>
    </cfRule>
    <cfRule type="cellIs" priority="36" stopIfTrue="1" operator="equal">
      <formula>0</formula>
    </cfRule>
    <cfRule type="cellIs" dxfId="7" priority="37" stopIfTrue="1" operator="greaterThan">
      <formula>30</formula>
    </cfRule>
  </conditionalFormatting>
  <conditionalFormatting sqref="X13:Z13">
    <cfRule type="cellIs" dxfId="6" priority="14" operator="greaterThan">
      <formula>$AC$8</formula>
    </cfRule>
    <cfRule type="cellIs" priority="15" stopIfTrue="1" operator="equal">
      <formula>0</formula>
    </cfRule>
    <cfRule type="cellIs" dxfId="5" priority="16" stopIfTrue="1" operator="greaterThan">
      <formula>30</formula>
    </cfRule>
  </conditionalFormatting>
  <conditionalFormatting sqref="X18:Z18">
    <cfRule type="cellIs" dxfId="4" priority="11" operator="greaterThan">
      <formula>$AC$8</formula>
    </cfRule>
    <cfRule type="cellIs" priority="12" stopIfTrue="1" operator="equal">
      <formula>0</formula>
    </cfRule>
    <cfRule type="cellIs" dxfId="3" priority="13" stopIfTrue="1" operator="greaterThan">
      <formula>30</formula>
    </cfRule>
  </conditionalFormatting>
  <conditionalFormatting sqref="AC8:AE8">
    <cfRule type="cellIs" priority="22" stopIfTrue="1" operator="equal">
      <formula>0</formula>
    </cfRule>
    <cfRule type="cellIs" dxfId="2" priority="23" stopIfTrue="1" operator="greaterThan">
      <formula>30</formula>
    </cfRule>
  </conditionalFormatting>
  <conditionalFormatting sqref="AC13:AE13">
    <cfRule type="cellIs" priority="20" stopIfTrue="1" operator="equal">
      <formula>0</formula>
    </cfRule>
    <cfRule type="cellIs" dxfId="1" priority="21" stopIfTrue="1" operator="greaterThan">
      <formula>30</formula>
    </cfRule>
  </conditionalFormatting>
  <conditionalFormatting sqref="AC18:AE18">
    <cfRule type="cellIs" priority="18" stopIfTrue="1" operator="equal">
      <formula>0</formula>
    </cfRule>
    <cfRule type="cellIs" dxfId="0" priority="19" stopIfTrue="1" operator="greaterThan">
      <formula>30</formula>
    </cfRule>
  </conditionalFormatting>
  <printOptions horizontalCentered="1"/>
  <pageMargins left="0.39370078740157483" right="0.39370078740157483" top="0.19685039370078741" bottom="0.19685039370078741" header="0.39370078740157483" footer="0.39370078740157483"/>
  <pageSetup paperSize="9" scale="90" orientation="portrait" r:id="rId1"/>
  <headerFooter alignWithMargins="0"/>
  <ignoredErrors>
    <ignoredError sqref="Z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BE52"/>
  <sheetViews>
    <sheetView showGridLines="0" workbookViewId="0">
      <selection activeCell="I2" sqref="I2:AT2"/>
    </sheetView>
  </sheetViews>
  <sheetFormatPr defaultColWidth="3.6328125" defaultRowHeight="18" customHeight="1"/>
  <cols>
    <col min="1" max="1" width="3.6328125" style="2"/>
    <col min="2" max="3" width="1.6328125" style="2" customWidth="1"/>
    <col min="4" max="12" width="3.6328125" style="2"/>
    <col min="13" max="16" width="1.6328125" style="2" customWidth="1"/>
    <col min="17" max="25" width="3.6328125" style="2"/>
    <col min="26" max="26" width="1.6328125" style="2" customWidth="1"/>
    <col min="27" max="34" width="3.6328125" style="2"/>
    <col min="35" max="35" width="3.6328125" style="2" customWidth="1"/>
    <col min="36" max="36" width="1.6328125" style="2" customWidth="1"/>
    <col min="37" max="45" width="3.6328125" style="2"/>
    <col min="46" max="46" width="1.6328125" style="2" customWidth="1"/>
    <col min="47" max="16384" width="3.6328125" style="2"/>
  </cols>
  <sheetData>
    <row r="1" spans="2:57" ht="24.9" customHeight="1" thickBot="1">
      <c r="B1" s="1" t="str">
        <f>'STEP 1'!B1</f>
        <v>Annual Funding Hours Calculator</v>
      </c>
      <c r="C1" s="1"/>
      <c r="D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2:57" ht="24.9" customHeight="1" thickBot="1">
      <c r="B2" s="67" t="s">
        <v>70</v>
      </c>
      <c r="C2" s="40"/>
      <c r="D2" s="40"/>
      <c r="F2" s="3"/>
      <c r="G2" s="3"/>
      <c r="H2" s="3"/>
      <c r="I2" s="261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3"/>
    </row>
    <row r="3" spans="2:57" ht="5.15" customHeight="1" thickBot="1">
      <c r="B3" s="29"/>
      <c r="C3" s="29"/>
      <c r="D3" s="29"/>
      <c r="E3" s="30"/>
      <c r="F3" s="10"/>
      <c r="G3" s="10"/>
      <c r="H3" s="10"/>
      <c r="I3" s="10"/>
      <c r="J3" s="10"/>
      <c r="K3" s="10"/>
      <c r="L3" s="10"/>
      <c r="M3" s="10"/>
      <c r="N3" s="10"/>
      <c r="O3" s="10"/>
      <c r="P3" s="9"/>
      <c r="Q3" s="10"/>
      <c r="R3" s="10"/>
      <c r="S3" s="10"/>
      <c r="T3" s="10"/>
      <c r="U3" s="10"/>
      <c r="V3" s="10"/>
      <c r="W3" s="10"/>
      <c r="X3" s="10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</row>
    <row r="4" spans="2:57" ht="21" customHeight="1" thickBot="1">
      <c r="B4" s="131" t="s">
        <v>102</v>
      </c>
      <c r="C4" s="124"/>
      <c r="D4" s="125"/>
      <c r="E4" s="124"/>
      <c r="F4" s="126"/>
      <c r="G4" s="126"/>
      <c r="H4" s="126"/>
      <c r="I4" s="126"/>
      <c r="J4" s="126"/>
      <c r="K4" s="126"/>
      <c r="L4" s="126"/>
      <c r="M4" s="126"/>
      <c r="N4" s="42"/>
      <c r="O4" s="131" t="s">
        <v>103</v>
      </c>
      <c r="P4" s="124"/>
      <c r="Q4" s="124"/>
      <c r="R4" s="126"/>
      <c r="S4" s="126"/>
      <c r="T4" s="126"/>
      <c r="U4" s="129"/>
      <c r="V4" s="129"/>
      <c r="W4" s="129"/>
      <c r="X4" s="130"/>
      <c r="Y4" s="130"/>
      <c r="Z4" s="130"/>
      <c r="AA4" s="124"/>
      <c r="AB4" s="126"/>
      <c r="AC4" s="126"/>
      <c r="AD4" s="126"/>
      <c r="AE4" s="126"/>
      <c r="AF4" s="129"/>
      <c r="AG4" s="129"/>
      <c r="AH4" s="129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BE4" s="45"/>
    </row>
    <row r="5" spans="2:57" ht="20.149999999999999" customHeight="1">
      <c r="B5" s="123"/>
      <c r="C5" s="31"/>
      <c r="D5" s="47" t="str">
        <f>'STEP 1'!O9</f>
        <v>Spring 2024</v>
      </c>
      <c r="E5" s="62"/>
      <c r="F5" s="47"/>
      <c r="G5" s="47"/>
      <c r="H5" s="47"/>
      <c r="I5" s="47"/>
      <c r="J5" s="47"/>
      <c r="K5" s="47"/>
      <c r="L5" s="47"/>
      <c r="M5" s="44"/>
      <c r="N5" s="42"/>
      <c r="O5" s="127"/>
      <c r="P5" s="31"/>
      <c r="Q5" s="47" t="str">
        <f>D5</f>
        <v>Spring 2024</v>
      </c>
      <c r="R5" s="47"/>
      <c r="S5" s="47"/>
      <c r="T5" s="47"/>
      <c r="U5" s="6"/>
      <c r="V5" s="6"/>
      <c r="W5" s="6"/>
      <c r="X5" s="43"/>
      <c r="Y5" s="43"/>
      <c r="Z5" s="47"/>
      <c r="AA5" s="62"/>
      <c r="AB5" s="47"/>
      <c r="AC5" s="47"/>
      <c r="AD5" s="47"/>
      <c r="AE5" s="47"/>
      <c r="AF5" s="6"/>
      <c r="AG5" s="6"/>
      <c r="AH5" s="6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4"/>
      <c r="BE5" s="45"/>
    </row>
    <row r="6" spans="2:57" ht="20.149999999999999" customHeight="1">
      <c r="B6" s="123"/>
      <c r="C6" s="8"/>
      <c r="D6" s="264" t="s">
        <v>30</v>
      </c>
      <c r="E6" s="265"/>
      <c r="F6" s="265"/>
      <c r="G6" s="265"/>
      <c r="H6" s="265"/>
      <c r="I6" s="265"/>
      <c r="J6" s="265"/>
      <c r="K6" s="265"/>
      <c r="L6" s="266"/>
      <c r="M6" s="63"/>
      <c r="N6" s="122"/>
      <c r="O6" s="128"/>
      <c r="P6" s="8"/>
      <c r="Q6" s="264" t="s">
        <v>31</v>
      </c>
      <c r="R6" s="265"/>
      <c r="S6" s="265"/>
      <c r="T6" s="265"/>
      <c r="U6" s="265"/>
      <c r="V6" s="265"/>
      <c r="W6" s="265"/>
      <c r="X6" s="265"/>
      <c r="Y6" s="266"/>
      <c r="AA6" s="264" t="s">
        <v>33</v>
      </c>
      <c r="AB6" s="265"/>
      <c r="AC6" s="265"/>
      <c r="AD6" s="265"/>
      <c r="AE6" s="265"/>
      <c r="AF6" s="265"/>
      <c r="AG6" s="265"/>
      <c r="AH6" s="265"/>
      <c r="AI6" s="266"/>
      <c r="AK6" s="264" t="s">
        <v>9</v>
      </c>
      <c r="AL6" s="265"/>
      <c r="AM6" s="265"/>
      <c r="AN6" s="265"/>
      <c r="AO6" s="265"/>
      <c r="AP6" s="265"/>
      <c r="AQ6" s="265"/>
      <c r="AR6" s="265"/>
      <c r="AS6" s="266"/>
      <c r="AT6" s="63"/>
      <c r="BE6" s="45"/>
    </row>
    <row r="7" spans="2:57" ht="30" customHeight="1">
      <c r="B7" s="123"/>
      <c r="C7" s="8"/>
      <c r="D7" s="27"/>
      <c r="E7" s="267">
        <f>AG31</f>
        <v>0</v>
      </c>
      <c r="F7" s="267"/>
      <c r="G7" s="267"/>
      <c r="H7" s="267"/>
      <c r="I7" s="267"/>
      <c r="J7" s="267"/>
      <c r="K7" s="267"/>
      <c r="L7" s="28"/>
      <c r="M7" s="64"/>
      <c r="N7" s="122"/>
      <c r="O7" s="128"/>
      <c r="P7" s="8"/>
      <c r="Q7" s="27"/>
      <c r="R7" s="268">
        <f>AK31</f>
        <v>0</v>
      </c>
      <c r="S7" s="268"/>
      <c r="T7" s="268"/>
      <c r="U7" s="268"/>
      <c r="V7" s="268"/>
      <c r="W7" s="268"/>
      <c r="X7" s="268"/>
      <c r="Y7" s="28"/>
      <c r="AA7" s="27"/>
      <c r="AB7" s="268">
        <f>AG28</f>
        <v>0</v>
      </c>
      <c r="AC7" s="268"/>
      <c r="AD7" s="268"/>
      <c r="AE7" s="268"/>
      <c r="AF7" s="268"/>
      <c r="AG7" s="268"/>
      <c r="AH7" s="268"/>
      <c r="AI7" s="28"/>
      <c r="AK7" s="27"/>
      <c r="AL7" s="268">
        <f>IF(E7=0,0,R7/AB7)</f>
        <v>0</v>
      </c>
      <c r="AM7" s="268"/>
      <c r="AN7" s="268"/>
      <c r="AO7" s="268"/>
      <c r="AP7" s="268"/>
      <c r="AQ7" s="268"/>
      <c r="AR7" s="268"/>
      <c r="AS7" s="28"/>
      <c r="AT7" s="64"/>
      <c r="BE7" s="45"/>
    </row>
    <row r="8" spans="2:57" ht="5.15" customHeight="1" thickBot="1">
      <c r="B8" s="123"/>
      <c r="C8" s="18"/>
      <c r="D8" s="24"/>
      <c r="E8" s="24"/>
      <c r="F8" s="24"/>
      <c r="G8" s="24"/>
      <c r="H8" s="24"/>
      <c r="I8" s="24"/>
      <c r="J8" s="24"/>
      <c r="K8" s="24"/>
      <c r="L8" s="24"/>
      <c r="M8" s="19"/>
      <c r="O8" s="123"/>
      <c r="P8" s="18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19"/>
      <c r="BE8" s="45"/>
    </row>
    <row r="9" spans="2:57" ht="5.15" customHeight="1" thickBot="1">
      <c r="B9" s="123"/>
      <c r="D9" s="41"/>
      <c r="E9" s="41"/>
      <c r="F9" s="42"/>
      <c r="G9" s="42"/>
      <c r="H9" s="42"/>
      <c r="I9" s="42"/>
      <c r="J9" s="42"/>
      <c r="K9" s="42"/>
      <c r="L9" s="42"/>
      <c r="M9" s="45"/>
      <c r="N9" s="42"/>
      <c r="O9" s="127"/>
      <c r="Q9" s="41"/>
      <c r="R9" s="42"/>
      <c r="S9" s="42"/>
      <c r="T9" s="42"/>
      <c r="U9" s="42"/>
      <c r="V9" s="10"/>
      <c r="W9" s="10"/>
      <c r="X9" s="10"/>
      <c r="Y9" s="45"/>
      <c r="Z9" s="45"/>
      <c r="AA9" s="41"/>
      <c r="AB9" s="42"/>
      <c r="AC9" s="42"/>
      <c r="AD9" s="42"/>
      <c r="AE9" s="42"/>
      <c r="AF9" s="10"/>
      <c r="AG9" s="10"/>
      <c r="AH9" s="10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BE9" s="45"/>
    </row>
    <row r="10" spans="2:57" ht="20.149999999999999" customHeight="1">
      <c r="B10" s="123"/>
      <c r="C10" s="31"/>
      <c r="D10" s="47" t="str">
        <f>'STEP 1'!O11</f>
        <v>Summer 2024</v>
      </c>
      <c r="E10" s="62"/>
      <c r="F10" s="47"/>
      <c r="G10" s="47"/>
      <c r="H10" s="47"/>
      <c r="I10" s="47"/>
      <c r="J10" s="47"/>
      <c r="K10" s="47"/>
      <c r="L10" s="47"/>
      <c r="M10" s="44"/>
      <c r="N10" s="42"/>
      <c r="O10" s="127"/>
      <c r="P10" s="31"/>
      <c r="Q10" s="47" t="str">
        <f>D10</f>
        <v>Summer 2024</v>
      </c>
      <c r="R10" s="47"/>
      <c r="S10" s="47"/>
      <c r="T10" s="47"/>
      <c r="U10" s="47"/>
      <c r="V10" s="6"/>
      <c r="W10" s="6"/>
      <c r="X10" s="6"/>
      <c r="Y10" s="43"/>
      <c r="Z10" s="43"/>
      <c r="AA10" s="62"/>
      <c r="AB10" s="47"/>
      <c r="AC10" s="47"/>
      <c r="AD10" s="47"/>
      <c r="AE10" s="47"/>
      <c r="AF10" s="6"/>
      <c r="AG10" s="6"/>
      <c r="AH10" s="6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4"/>
      <c r="BE10" s="45"/>
    </row>
    <row r="11" spans="2:57" ht="20.149999999999999" customHeight="1">
      <c r="B11" s="123"/>
      <c r="C11" s="8"/>
      <c r="D11" s="264" t="s">
        <v>30</v>
      </c>
      <c r="E11" s="265"/>
      <c r="F11" s="265"/>
      <c r="G11" s="265"/>
      <c r="H11" s="265"/>
      <c r="I11" s="265"/>
      <c r="J11" s="265"/>
      <c r="K11" s="265"/>
      <c r="L11" s="266"/>
      <c r="M11" s="63"/>
      <c r="N11" s="122"/>
      <c r="O11" s="128"/>
      <c r="P11" s="8"/>
      <c r="Q11" s="264" t="s">
        <v>31</v>
      </c>
      <c r="R11" s="265"/>
      <c r="S11" s="265"/>
      <c r="T11" s="265"/>
      <c r="U11" s="265"/>
      <c r="V11" s="265"/>
      <c r="W11" s="265"/>
      <c r="X11" s="265"/>
      <c r="Y11" s="266"/>
      <c r="AA11" s="264" t="s">
        <v>33</v>
      </c>
      <c r="AB11" s="265"/>
      <c r="AC11" s="265"/>
      <c r="AD11" s="265"/>
      <c r="AE11" s="265"/>
      <c r="AF11" s="265"/>
      <c r="AG11" s="265"/>
      <c r="AH11" s="265"/>
      <c r="AI11" s="266"/>
      <c r="AK11" s="264" t="s">
        <v>9</v>
      </c>
      <c r="AL11" s="265"/>
      <c r="AM11" s="265"/>
      <c r="AN11" s="265"/>
      <c r="AO11" s="265"/>
      <c r="AP11" s="265"/>
      <c r="AQ11" s="265"/>
      <c r="AR11" s="265"/>
      <c r="AS11" s="266"/>
      <c r="AT11" s="63"/>
      <c r="BE11" s="45"/>
    </row>
    <row r="12" spans="2:57" ht="30" customHeight="1">
      <c r="B12" s="123"/>
      <c r="C12" s="8"/>
      <c r="D12" s="27"/>
      <c r="E12" s="267">
        <f>AG39</f>
        <v>0</v>
      </c>
      <c r="F12" s="267"/>
      <c r="G12" s="267"/>
      <c r="H12" s="267"/>
      <c r="I12" s="267"/>
      <c r="J12" s="267"/>
      <c r="K12" s="267"/>
      <c r="L12" s="28"/>
      <c r="M12" s="64"/>
      <c r="N12" s="122"/>
      <c r="O12" s="128"/>
      <c r="P12" s="8"/>
      <c r="Q12" s="27"/>
      <c r="R12" s="268">
        <f>AK39</f>
        <v>0</v>
      </c>
      <c r="S12" s="268"/>
      <c r="T12" s="268"/>
      <c r="U12" s="268"/>
      <c r="V12" s="268"/>
      <c r="W12" s="268"/>
      <c r="X12" s="268"/>
      <c r="Y12" s="28"/>
      <c r="AA12" s="27"/>
      <c r="AB12" s="268">
        <f>AG36</f>
        <v>0</v>
      </c>
      <c r="AC12" s="268"/>
      <c r="AD12" s="268"/>
      <c r="AE12" s="268"/>
      <c r="AF12" s="268"/>
      <c r="AG12" s="268"/>
      <c r="AH12" s="268"/>
      <c r="AI12" s="28"/>
      <c r="AK12" s="27"/>
      <c r="AL12" s="268">
        <f>IF(E12=0,0,R12/AB12)</f>
        <v>0</v>
      </c>
      <c r="AM12" s="268"/>
      <c r="AN12" s="268"/>
      <c r="AO12" s="268"/>
      <c r="AP12" s="268"/>
      <c r="AQ12" s="268"/>
      <c r="AR12" s="268"/>
      <c r="AS12" s="28"/>
      <c r="AT12" s="64"/>
      <c r="BE12" s="45"/>
    </row>
    <row r="13" spans="2:57" ht="5.15" customHeight="1" thickBot="1">
      <c r="B13" s="123"/>
      <c r="C13" s="18"/>
      <c r="D13" s="24"/>
      <c r="E13" s="24"/>
      <c r="F13" s="24"/>
      <c r="G13" s="24"/>
      <c r="H13" s="24"/>
      <c r="I13" s="24"/>
      <c r="J13" s="24"/>
      <c r="K13" s="24"/>
      <c r="L13" s="24"/>
      <c r="M13" s="19"/>
      <c r="O13" s="123"/>
      <c r="P13" s="18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19"/>
      <c r="BE13" s="45"/>
    </row>
    <row r="14" spans="2:57" ht="5.15" customHeight="1" thickBot="1">
      <c r="B14" s="123"/>
      <c r="D14" s="41"/>
      <c r="E14" s="41"/>
      <c r="F14" s="42"/>
      <c r="G14" s="42"/>
      <c r="H14" s="42"/>
      <c r="I14" s="42"/>
      <c r="J14" s="42"/>
      <c r="K14" s="42"/>
      <c r="L14" s="42"/>
      <c r="M14" s="45"/>
      <c r="N14" s="42"/>
      <c r="O14" s="127"/>
      <c r="Q14" s="41"/>
      <c r="R14" s="42"/>
      <c r="S14" s="42"/>
      <c r="T14" s="42"/>
      <c r="U14" s="42"/>
      <c r="V14" s="10"/>
      <c r="W14" s="10"/>
      <c r="X14" s="10"/>
      <c r="Y14" s="45"/>
      <c r="Z14" s="45"/>
      <c r="AA14" s="41"/>
      <c r="AB14" s="42"/>
      <c r="AC14" s="42"/>
      <c r="AD14" s="42"/>
      <c r="AE14" s="42"/>
      <c r="AF14" s="10"/>
      <c r="AG14" s="10"/>
      <c r="AH14" s="10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BE14" s="45"/>
    </row>
    <row r="15" spans="2:57" ht="20.149999999999999" customHeight="1">
      <c r="B15" s="123"/>
      <c r="C15" s="31"/>
      <c r="D15" s="47" t="str">
        <f>'STEP 1'!O13</f>
        <v>Autumn 2024</v>
      </c>
      <c r="E15" s="62"/>
      <c r="F15" s="47"/>
      <c r="G15" s="47"/>
      <c r="H15" s="47"/>
      <c r="I15" s="47"/>
      <c r="J15" s="47"/>
      <c r="K15" s="47"/>
      <c r="L15" s="47"/>
      <c r="M15" s="44"/>
      <c r="N15" s="42"/>
      <c r="O15" s="127"/>
      <c r="P15" s="31"/>
      <c r="Q15" s="47" t="str">
        <f>D15</f>
        <v>Autumn 2024</v>
      </c>
      <c r="R15" s="47"/>
      <c r="S15" s="47"/>
      <c r="T15" s="47"/>
      <c r="U15" s="47"/>
      <c r="V15" s="6"/>
      <c r="W15" s="6"/>
      <c r="X15" s="6"/>
      <c r="Y15" s="43"/>
      <c r="Z15" s="43"/>
      <c r="AA15" s="62"/>
      <c r="AB15" s="47"/>
      <c r="AC15" s="47"/>
      <c r="AD15" s="47"/>
      <c r="AE15" s="47"/>
      <c r="AF15" s="6"/>
      <c r="AG15" s="6"/>
      <c r="AH15" s="6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4"/>
    </row>
    <row r="16" spans="2:57" ht="20.149999999999999" customHeight="1">
      <c r="B16" s="123"/>
      <c r="C16" s="8"/>
      <c r="D16" s="264" t="s">
        <v>30</v>
      </c>
      <c r="E16" s="265"/>
      <c r="F16" s="265"/>
      <c r="G16" s="265"/>
      <c r="H16" s="265"/>
      <c r="I16" s="265"/>
      <c r="J16" s="265"/>
      <c r="K16" s="265"/>
      <c r="L16" s="266"/>
      <c r="M16" s="63"/>
      <c r="N16" s="122"/>
      <c r="O16" s="128"/>
      <c r="P16" s="8"/>
      <c r="Q16" s="264" t="s">
        <v>31</v>
      </c>
      <c r="R16" s="265"/>
      <c r="S16" s="265"/>
      <c r="T16" s="265"/>
      <c r="U16" s="265"/>
      <c r="V16" s="265"/>
      <c r="W16" s="265"/>
      <c r="X16" s="265"/>
      <c r="Y16" s="266"/>
      <c r="AA16" s="264" t="s">
        <v>33</v>
      </c>
      <c r="AB16" s="265"/>
      <c r="AC16" s="265"/>
      <c r="AD16" s="265"/>
      <c r="AE16" s="265"/>
      <c r="AF16" s="265"/>
      <c r="AG16" s="265"/>
      <c r="AH16" s="265"/>
      <c r="AI16" s="266"/>
      <c r="AK16" s="264" t="s">
        <v>9</v>
      </c>
      <c r="AL16" s="265"/>
      <c r="AM16" s="265"/>
      <c r="AN16" s="265"/>
      <c r="AO16" s="265"/>
      <c r="AP16" s="265"/>
      <c r="AQ16" s="265"/>
      <c r="AR16" s="265"/>
      <c r="AS16" s="266"/>
      <c r="AT16" s="63"/>
    </row>
    <row r="17" spans="1:46" ht="30" customHeight="1">
      <c r="B17" s="123"/>
      <c r="C17" s="8"/>
      <c r="D17" s="27"/>
      <c r="E17" s="267">
        <f>AG47</f>
        <v>0</v>
      </c>
      <c r="F17" s="267"/>
      <c r="G17" s="267"/>
      <c r="H17" s="267"/>
      <c r="I17" s="267"/>
      <c r="J17" s="267"/>
      <c r="K17" s="267"/>
      <c r="L17" s="28"/>
      <c r="M17" s="64"/>
      <c r="N17" s="122"/>
      <c r="O17" s="128"/>
      <c r="P17" s="8"/>
      <c r="Q17" s="27"/>
      <c r="R17" s="268">
        <f>AK47</f>
        <v>0</v>
      </c>
      <c r="S17" s="268"/>
      <c r="T17" s="268"/>
      <c r="U17" s="268"/>
      <c r="V17" s="268"/>
      <c r="W17" s="268"/>
      <c r="X17" s="268"/>
      <c r="Y17" s="28"/>
      <c r="AA17" s="27"/>
      <c r="AB17" s="268">
        <f>AG44</f>
        <v>0</v>
      </c>
      <c r="AC17" s="268"/>
      <c r="AD17" s="268"/>
      <c r="AE17" s="268"/>
      <c r="AF17" s="268"/>
      <c r="AG17" s="268"/>
      <c r="AH17" s="268"/>
      <c r="AI17" s="28"/>
      <c r="AK17" s="27"/>
      <c r="AL17" s="268">
        <f>IF(E17=0,0,R17/AB17)</f>
        <v>0</v>
      </c>
      <c r="AM17" s="268"/>
      <c r="AN17" s="268"/>
      <c r="AO17" s="268"/>
      <c r="AP17" s="268"/>
      <c r="AQ17" s="268"/>
      <c r="AR17" s="268"/>
      <c r="AS17" s="28"/>
      <c r="AT17" s="64"/>
    </row>
    <row r="18" spans="1:46" ht="5.15" customHeight="1" thickBot="1">
      <c r="B18" s="123"/>
      <c r="C18" s="18"/>
      <c r="D18" s="24"/>
      <c r="E18" s="24"/>
      <c r="F18" s="24"/>
      <c r="G18" s="24"/>
      <c r="H18" s="24"/>
      <c r="I18" s="24"/>
      <c r="J18" s="24"/>
      <c r="K18" s="24"/>
      <c r="L18" s="24"/>
      <c r="M18" s="19"/>
      <c r="O18" s="123"/>
      <c r="P18" s="18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19"/>
    </row>
    <row r="19" spans="1:46" ht="5.15" customHeight="1" thickBot="1">
      <c r="B19" s="123"/>
      <c r="C19" s="24"/>
      <c r="D19" s="24"/>
      <c r="E19" s="24"/>
      <c r="F19" s="24"/>
      <c r="G19" s="24"/>
      <c r="H19" s="24"/>
      <c r="I19" s="24"/>
      <c r="J19" s="24"/>
      <c r="K19" s="24"/>
      <c r="L19" s="24"/>
      <c r="O19" s="123"/>
      <c r="P19" s="24"/>
    </row>
    <row r="20" spans="1:46" ht="20.149999999999999" customHeight="1">
      <c r="B20" s="123"/>
      <c r="C20" s="31"/>
      <c r="D20" s="47" t="s">
        <v>10</v>
      </c>
      <c r="E20" s="62"/>
      <c r="F20" s="47"/>
      <c r="G20" s="47"/>
      <c r="H20" s="47"/>
      <c r="I20" s="47"/>
      <c r="J20" s="47"/>
      <c r="K20" s="47"/>
      <c r="L20" s="47"/>
      <c r="M20" s="44"/>
      <c r="N20" s="42"/>
      <c r="O20" s="127"/>
      <c r="P20" s="31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3"/>
      <c r="AL20" s="43"/>
      <c r="AM20" s="43"/>
      <c r="AN20" s="43"/>
      <c r="AO20" s="43"/>
      <c r="AP20" s="43"/>
      <c r="AQ20" s="43"/>
      <c r="AR20" s="43"/>
      <c r="AS20" s="43"/>
      <c r="AT20" s="44"/>
    </row>
    <row r="21" spans="1:46" ht="20.149999999999999" customHeight="1">
      <c r="B21" s="123"/>
      <c r="C21" s="8"/>
      <c r="D21" s="264" t="s">
        <v>34</v>
      </c>
      <c r="E21" s="265"/>
      <c r="F21" s="265"/>
      <c r="G21" s="265"/>
      <c r="H21" s="265"/>
      <c r="I21" s="265"/>
      <c r="J21" s="265"/>
      <c r="K21" s="265"/>
      <c r="L21" s="266"/>
      <c r="M21" s="63"/>
      <c r="N21" s="122"/>
      <c r="O21" s="128"/>
      <c r="P21" s="8"/>
      <c r="Q21" s="264" t="s">
        <v>35</v>
      </c>
      <c r="R21" s="265"/>
      <c r="S21" s="265"/>
      <c r="T21" s="265"/>
      <c r="U21" s="265"/>
      <c r="V21" s="265"/>
      <c r="W21" s="265"/>
      <c r="X21" s="265"/>
      <c r="Y21" s="266"/>
      <c r="AA21" s="134"/>
      <c r="AB21" s="269"/>
      <c r="AC21" s="269"/>
      <c r="AD21" s="269"/>
      <c r="AE21" s="269"/>
      <c r="AF21" s="269"/>
      <c r="AG21" s="269"/>
      <c r="AH21" s="269"/>
      <c r="AI21" s="269"/>
      <c r="AJ21" s="15"/>
      <c r="AK21" s="264" t="s">
        <v>36</v>
      </c>
      <c r="AL21" s="265"/>
      <c r="AM21" s="265"/>
      <c r="AN21" s="265"/>
      <c r="AO21" s="265"/>
      <c r="AP21" s="265"/>
      <c r="AQ21" s="265"/>
      <c r="AR21" s="265"/>
      <c r="AS21" s="266"/>
      <c r="AT21" s="63"/>
    </row>
    <row r="22" spans="1:46" ht="30" customHeight="1">
      <c r="B22" s="123"/>
      <c r="C22" s="8"/>
      <c r="D22" s="27"/>
      <c r="E22" s="267">
        <f>E7+E12+E17</f>
        <v>0</v>
      </c>
      <c r="F22" s="267"/>
      <c r="G22" s="267"/>
      <c r="H22" s="267"/>
      <c r="I22" s="267"/>
      <c r="J22" s="267"/>
      <c r="K22" s="267"/>
      <c r="L22" s="28"/>
      <c r="M22" s="64"/>
      <c r="N22" s="122"/>
      <c r="O22" s="128"/>
      <c r="P22" s="8"/>
      <c r="Q22" s="27"/>
      <c r="R22" s="268">
        <f>R7+R12+R17</f>
        <v>0</v>
      </c>
      <c r="S22" s="268"/>
      <c r="T22" s="268"/>
      <c r="U22" s="268"/>
      <c r="V22" s="268"/>
      <c r="W22" s="268"/>
      <c r="X22" s="268"/>
      <c r="Y22" s="28"/>
      <c r="Z22" s="61"/>
      <c r="AA22" s="61"/>
      <c r="AB22" s="61"/>
      <c r="AC22" s="270"/>
      <c r="AD22" s="270"/>
      <c r="AE22" s="270"/>
      <c r="AF22" s="270"/>
      <c r="AG22" s="270"/>
      <c r="AH22" s="270"/>
      <c r="AI22" s="270"/>
      <c r="AJ22" s="15"/>
      <c r="AK22" s="27"/>
      <c r="AL22" s="267">
        <f>AL7+AL12+AL17</f>
        <v>0</v>
      </c>
      <c r="AM22" s="267"/>
      <c r="AN22" s="267"/>
      <c r="AO22" s="267"/>
      <c r="AP22" s="267"/>
      <c r="AQ22" s="267"/>
      <c r="AR22" s="267"/>
      <c r="AS22" s="28"/>
      <c r="AT22" s="64"/>
    </row>
    <row r="23" spans="1:46" ht="5.15" customHeight="1" thickBot="1">
      <c r="B23" s="123"/>
      <c r="C23" s="18"/>
      <c r="D23" s="24"/>
      <c r="E23" s="24"/>
      <c r="F23" s="24"/>
      <c r="G23" s="24"/>
      <c r="H23" s="24"/>
      <c r="I23" s="24"/>
      <c r="J23" s="24"/>
      <c r="K23" s="24"/>
      <c r="L23" s="24"/>
      <c r="M23" s="19"/>
      <c r="O23" s="123"/>
      <c r="P23" s="18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19"/>
    </row>
    <row r="24" spans="1:46" s="15" customFormat="1" ht="18" customHeight="1">
      <c r="C24" s="2"/>
      <c r="D24" s="41"/>
      <c r="E24" s="41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10"/>
      <c r="V24" s="10"/>
      <c r="W24" s="10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</row>
    <row r="25" spans="1:46" s="15" customFormat="1" ht="18" hidden="1" customHeight="1">
      <c r="A25" s="41" t="str">
        <f>'STEP 1'!O9</f>
        <v>Spring 2024</v>
      </c>
      <c r="C25" s="2"/>
      <c r="E25" s="41"/>
      <c r="F25" s="42"/>
      <c r="G25" s="42"/>
      <c r="H25" s="42"/>
      <c r="I25" s="42"/>
      <c r="J25" s="42"/>
      <c r="K25" s="42"/>
      <c r="L25" s="42"/>
      <c r="M25" s="42"/>
      <c r="N25" s="41"/>
      <c r="O25" s="42"/>
      <c r="P25" s="42"/>
      <c r="Q25" s="42"/>
      <c r="R25" s="42"/>
      <c r="S25" s="10"/>
      <c r="T25" s="10"/>
      <c r="U25" s="10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I25" s="15" t="s">
        <v>32</v>
      </c>
    </row>
    <row r="26" spans="1:46" s="15" customFormat="1" ht="18" hidden="1" customHeight="1">
      <c r="C26" s="66" t="s">
        <v>26</v>
      </c>
      <c r="D26" s="65">
        <f>COUNT('STEP 2'!D15:D19)</f>
        <v>5</v>
      </c>
      <c r="E26" s="65">
        <f>COUNT('STEP 2'!E15:E19)</f>
        <v>5</v>
      </c>
      <c r="F26" s="65">
        <f>COUNT('STEP 2'!F15:F19)</f>
        <v>5</v>
      </c>
      <c r="G26" s="65">
        <f>COUNT('STEP 2'!G15:G19)</f>
        <v>4</v>
      </c>
      <c r="H26" s="65">
        <f>COUNT('STEP 2'!H15:H19)</f>
        <v>4</v>
      </c>
      <c r="I26" s="65"/>
      <c r="J26" s="65">
        <f>COUNT('STEP 2'!J15:J19)</f>
        <v>4</v>
      </c>
      <c r="K26" s="65">
        <f>COUNT('STEP 2'!K15:K19)</f>
        <v>4</v>
      </c>
      <c r="L26" s="65">
        <f>COUNT('STEP 2'!L15:L19)</f>
        <v>4</v>
      </c>
      <c r="M26" s="65">
        <f>COUNT('STEP 2'!M15:M19)</f>
        <v>5</v>
      </c>
      <c r="N26" s="65">
        <f>COUNT('STEP 2'!N15:N19)</f>
        <v>4</v>
      </c>
      <c r="O26" s="65"/>
      <c r="P26" s="65">
        <f>COUNT('STEP 2'!P15:P19)</f>
        <v>4</v>
      </c>
      <c r="Q26" s="65">
        <f>COUNT('STEP 2'!Q15:Q19)</f>
        <v>4</v>
      </c>
      <c r="R26" s="65">
        <f>COUNT('STEP 2'!R15:R19)</f>
        <v>4</v>
      </c>
      <c r="S26" s="65">
        <f>COUNT('STEP 2'!S15:S19)</f>
        <v>4</v>
      </c>
      <c r="T26" s="65">
        <f>COUNT('STEP 2'!T15:T19)</f>
        <v>5</v>
      </c>
      <c r="U26" s="65"/>
      <c r="V26" s="65">
        <f>COUNT('STEP 2'!V15:V19)</f>
        <v>0</v>
      </c>
      <c r="W26" s="65">
        <f>COUNT('STEP 2'!W15:W19)</f>
        <v>0</v>
      </c>
      <c r="X26" s="65">
        <f>COUNT('STEP 2'!X15:X19)</f>
        <v>0</v>
      </c>
      <c r="Y26" s="65">
        <f>COUNT('STEP 2'!Y15:Y19)</f>
        <v>0</v>
      </c>
      <c r="Z26" s="65">
        <f>COUNT('STEP 2'!Z15:Z19)</f>
        <v>0</v>
      </c>
      <c r="AA26" s="65"/>
      <c r="AB26" s="65">
        <f>COUNT('STEP 2'!AB15:AB19)</f>
        <v>0</v>
      </c>
      <c r="AC26" s="65">
        <f>COUNT('STEP 2'!AC15:AC19)</f>
        <v>0</v>
      </c>
      <c r="AD26" s="65">
        <f>COUNT('STEP 2'!AD15:AD19)</f>
        <v>0</v>
      </c>
      <c r="AE26" s="65">
        <f>COUNT('STEP 2'!AE15:AE19)</f>
        <v>0</v>
      </c>
      <c r="AF26" s="65">
        <f>COUNT('STEP 2'!AF15:AF19)</f>
        <v>0</v>
      </c>
      <c r="AG26" s="17">
        <f>SUM(D26:AF26)</f>
        <v>65</v>
      </c>
      <c r="AI26" s="271">
        <f>AG26/5</f>
        <v>13</v>
      </c>
      <c r="AJ26" s="271"/>
      <c r="AK26" s="271"/>
    </row>
    <row r="27" spans="1:46" s="15" customFormat="1" ht="5.15" hidden="1" customHeight="1"/>
    <row r="28" spans="1:46" s="15" customFormat="1" ht="18" hidden="1" customHeight="1">
      <c r="C28" s="66" t="s">
        <v>27</v>
      </c>
      <c r="D28" s="15">
        <f>'STEP 3'!D8</f>
        <v>0</v>
      </c>
      <c r="E28" s="15">
        <f>'STEP 3'!H8</f>
        <v>0</v>
      </c>
      <c r="F28" s="15">
        <f>'STEP 3'!L8</f>
        <v>0</v>
      </c>
      <c r="G28" s="15">
        <f>'STEP 3'!P8</f>
        <v>0</v>
      </c>
      <c r="H28" s="15">
        <f>'STEP 3'!T8</f>
        <v>0</v>
      </c>
      <c r="AG28" s="17">
        <f>SUM(D28:H28)</f>
        <v>0</v>
      </c>
    </row>
    <row r="29" spans="1:46" s="15" customFormat="1" ht="18" hidden="1" customHeight="1">
      <c r="C29" s="66"/>
      <c r="D29" s="15">
        <f>$D$28</f>
        <v>0</v>
      </c>
      <c r="E29" s="15">
        <f>$E$28</f>
        <v>0</v>
      </c>
      <c r="F29" s="15">
        <f>$F$28</f>
        <v>0</v>
      </c>
      <c r="G29" s="15">
        <f>$G$28</f>
        <v>0</v>
      </c>
      <c r="H29" s="15">
        <f>$H$28</f>
        <v>0</v>
      </c>
      <c r="J29" s="15">
        <f>$D$28</f>
        <v>0</v>
      </c>
      <c r="K29" s="15">
        <f>$E$28</f>
        <v>0</v>
      </c>
      <c r="L29" s="15">
        <f>$F$28</f>
        <v>0</v>
      </c>
      <c r="M29" s="15">
        <f>$G$28</f>
        <v>0</v>
      </c>
      <c r="N29" s="15">
        <f>$H$28</f>
        <v>0</v>
      </c>
      <c r="P29" s="15">
        <f>$D$28</f>
        <v>0</v>
      </c>
      <c r="Q29" s="15">
        <f>$E$28</f>
        <v>0</v>
      </c>
      <c r="R29" s="15">
        <f>$F$28</f>
        <v>0</v>
      </c>
      <c r="S29" s="15">
        <f>$G$28</f>
        <v>0</v>
      </c>
      <c r="T29" s="15">
        <f>$H$28</f>
        <v>0</v>
      </c>
      <c r="V29" s="15">
        <f>$D$28</f>
        <v>0</v>
      </c>
      <c r="W29" s="15">
        <f>$E$28</f>
        <v>0</v>
      </c>
      <c r="X29" s="15">
        <f>$F$28</f>
        <v>0</v>
      </c>
      <c r="Y29" s="15">
        <f>$G$28</f>
        <v>0</v>
      </c>
      <c r="Z29" s="15">
        <f>$H$28</f>
        <v>0</v>
      </c>
      <c r="AB29" s="15">
        <f>$D$28</f>
        <v>0</v>
      </c>
      <c r="AC29" s="15">
        <f>$E$28</f>
        <v>0</v>
      </c>
      <c r="AD29" s="15">
        <f>$F$28</f>
        <v>0</v>
      </c>
      <c r="AE29" s="15">
        <f>$G$28</f>
        <v>0</v>
      </c>
      <c r="AF29" s="15">
        <f>$H$28</f>
        <v>0</v>
      </c>
    </row>
    <row r="30" spans="1:46" s="15" customFormat="1" ht="5.15" hidden="1" customHeight="1">
      <c r="C30" s="66"/>
    </row>
    <row r="31" spans="1:46" s="15" customFormat="1" ht="18" hidden="1" customHeight="1">
      <c r="C31" s="66" t="s">
        <v>28</v>
      </c>
      <c r="D31" s="15">
        <f>D26*D29</f>
        <v>0</v>
      </c>
      <c r="E31" s="15">
        <f t="shared" ref="E31:M31" si="0">E26*E29</f>
        <v>0</v>
      </c>
      <c r="F31" s="15">
        <f t="shared" si="0"/>
        <v>0</v>
      </c>
      <c r="G31" s="15">
        <f t="shared" si="0"/>
        <v>0</v>
      </c>
      <c r="H31" s="15">
        <f t="shared" si="0"/>
        <v>0</v>
      </c>
      <c r="J31" s="15">
        <f t="shared" si="0"/>
        <v>0</v>
      </c>
      <c r="K31" s="15">
        <f t="shared" si="0"/>
        <v>0</v>
      </c>
      <c r="L31" s="15">
        <f t="shared" si="0"/>
        <v>0</v>
      </c>
      <c r="M31" s="15">
        <f t="shared" si="0"/>
        <v>0</v>
      </c>
      <c r="N31" s="15">
        <f>N26*N29</f>
        <v>0</v>
      </c>
      <c r="P31" s="15">
        <f>P26*P29</f>
        <v>0</v>
      </c>
      <c r="Q31" s="15">
        <f>Q26*Q29</f>
        <v>0</v>
      </c>
      <c r="R31" s="15">
        <f>R26*R29</f>
        <v>0</v>
      </c>
      <c r="S31" s="15">
        <f>S26*S29</f>
        <v>0</v>
      </c>
      <c r="T31" s="15">
        <f>T26*T29</f>
        <v>0</v>
      </c>
      <c r="V31" s="15">
        <f>V26*V29</f>
        <v>0</v>
      </c>
      <c r="W31" s="15">
        <f>W26*W29</f>
        <v>0</v>
      </c>
      <c r="X31" s="15">
        <f>X26*X29</f>
        <v>0</v>
      </c>
      <c r="Y31" s="15">
        <f>Y26*Y29</f>
        <v>0</v>
      </c>
      <c r="Z31" s="15">
        <f>Z26*Z29</f>
        <v>0</v>
      </c>
      <c r="AB31" s="15">
        <f>AB26*AB29</f>
        <v>0</v>
      </c>
      <c r="AC31" s="15">
        <f>AC26*AC29</f>
        <v>0</v>
      </c>
      <c r="AD31" s="15">
        <f>AD26*AD29</f>
        <v>0</v>
      </c>
      <c r="AE31" s="15">
        <f>AE26*AE29</f>
        <v>0</v>
      </c>
      <c r="AF31" s="15">
        <f>AF26*AF29</f>
        <v>0</v>
      </c>
      <c r="AG31" s="17">
        <f>SUM(D31:AF31)</f>
        <v>0</v>
      </c>
      <c r="AI31" s="17">
        <f>IF('STEP 1'!N5="Term Time",'STEP 1'!Y9,'STEP 1'!Y28)</f>
        <v>165</v>
      </c>
      <c r="AK31" s="17">
        <f>IF(AG31&gt;AI31,AI31,AG31)</f>
        <v>0</v>
      </c>
    </row>
    <row r="32" spans="1:46" ht="18" hidden="1" customHeight="1">
      <c r="AI32" s="15"/>
    </row>
    <row r="33" spans="1:37" s="15" customFormat="1" ht="18" hidden="1" customHeight="1">
      <c r="A33" s="41" t="str">
        <f>'STEP 1'!O11</f>
        <v>Summer 2024</v>
      </c>
      <c r="C33" s="2"/>
      <c r="E33" s="41"/>
      <c r="F33" s="42"/>
      <c r="G33" s="42"/>
      <c r="H33" s="42"/>
      <c r="I33" s="42"/>
      <c r="J33" s="42"/>
      <c r="K33" s="42"/>
      <c r="L33" s="42"/>
      <c r="M33" s="42"/>
      <c r="N33" s="41"/>
      <c r="O33" s="42"/>
      <c r="P33" s="42"/>
      <c r="Q33" s="42"/>
      <c r="R33" s="42"/>
      <c r="S33" s="10"/>
      <c r="T33" s="10"/>
      <c r="U33" s="10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</row>
    <row r="34" spans="1:37" s="15" customFormat="1" ht="18" hidden="1" customHeight="1">
      <c r="C34" s="66" t="s">
        <v>26</v>
      </c>
      <c r="D34" s="65">
        <f>COUNT('STEP 2'!D25:D29)</f>
        <v>5</v>
      </c>
      <c r="E34" s="65">
        <f>COUNT('STEP 2'!E25:E29)</f>
        <v>5</v>
      </c>
      <c r="F34" s="65">
        <f>COUNT('STEP 2'!F25:F29)</f>
        <v>4</v>
      </c>
      <c r="G34" s="65">
        <f>COUNT('STEP 2'!G25:G29)</f>
        <v>4</v>
      </c>
      <c r="H34" s="65">
        <f>COUNT('STEP 2'!H25:H29)</f>
        <v>4</v>
      </c>
      <c r="I34" s="65"/>
      <c r="J34" s="65">
        <f>COUNT('STEP 2'!J25:J29)</f>
        <v>4</v>
      </c>
      <c r="K34" s="65">
        <f>COUNT('STEP 2'!K25:K29)</f>
        <v>4</v>
      </c>
      <c r="L34" s="65">
        <f>COUNT('STEP 2'!L25:L29)</f>
        <v>5</v>
      </c>
      <c r="M34" s="65">
        <f>COUNT('STEP 2'!M25:M29)</f>
        <v>5</v>
      </c>
      <c r="N34" s="65">
        <f>COUNT('STEP 2'!N25:N29)</f>
        <v>5</v>
      </c>
      <c r="O34" s="65"/>
      <c r="P34" s="65">
        <f>COUNT('STEP 2'!P25:P29)</f>
        <v>4</v>
      </c>
      <c r="Q34" s="65">
        <f>COUNT('STEP 2'!Q25:Q29)</f>
        <v>4</v>
      </c>
      <c r="R34" s="65">
        <f>COUNT('STEP 2'!R25:R29)</f>
        <v>4</v>
      </c>
      <c r="S34" s="65">
        <f>COUNT('STEP 2'!S25:S29)</f>
        <v>4</v>
      </c>
      <c r="T34" s="65">
        <f>COUNT('STEP 2'!T25:T29)</f>
        <v>4</v>
      </c>
      <c r="U34" s="65"/>
      <c r="V34" s="65">
        <f>COUNT('STEP 2'!V25:V29)</f>
        <v>5</v>
      </c>
      <c r="W34" s="65">
        <f>COUNT('STEP 2'!W25:W29)</f>
        <v>5</v>
      </c>
      <c r="X34" s="65">
        <f>COUNT('STEP 2'!X25:X29)</f>
        <v>5</v>
      </c>
      <c r="Y34" s="65">
        <f>COUNT('STEP 2'!Y25:Y29)</f>
        <v>4</v>
      </c>
      <c r="Z34" s="65">
        <f>COUNT('STEP 2'!Z25:Z29)</f>
        <v>4</v>
      </c>
      <c r="AA34" s="65"/>
      <c r="AB34" s="65">
        <f>COUNT('STEP 2'!AB25:AB29)</f>
        <v>4</v>
      </c>
      <c r="AC34" s="65">
        <f>COUNT('STEP 2'!AC25:AC29)</f>
        <v>4</v>
      </c>
      <c r="AD34" s="65">
        <f>COUNT('STEP 2'!AD25:AD29)</f>
        <v>4</v>
      </c>
      <c r="AE34" s="65">
        <f>COUNT('STEP 2'!AE25:AE29)</f>
        <v>5</v>
      </c>
      <c r="AF34" s="65">
        <f>COUNT('STEP 2'!AF25:AF29)</f>
        <v>5</v>
      </c>
      <c r="AG34" s="17">
        <f>SUM(D34:AF34)</f>
        <v>110</v>
      </c>
      <c r="AI34" s="271">
        <f>AG34/5</f>
        <v>22</v>
      </c>
      <c r="AJ34" s="271"/>
      <c r="AK34" s="271"/>
    </row>
    <row r="35" spans="1:37" s="15" customFormat="1" ht="5.15" hidden="1" customHeight="1"/>
    <row r="36" spans="1:37" s="15" customFormat="1" ht="18" hidden="1" customHeight="1">
      <c r="C36" s="66" t="s">
        <v>27</v>
      </c>
      <c r="D36" s="15">
        <f>'STEP 3'!D13</f>
        <v>0</v>
      </c>
      <c r="E36" s="15">
        <f>'STEP 3'!H13</f>
        <v>0</v>
      </c>
      <c r="F36" s="15">
        <f>'STEP 3'!L13</f>
        <v>0</v>
      </c>
      <c r="G36" s="15">
        <f>'STEP 3'!P13</f>
        <v>0</v>
      </c>
      <c r="H36" s="15">
        <f>'STEP 3'!T13</f>
        <v>0</v>
      </c>
      <c r="AG36" s="17">
        <f>SUM(D36:H36)</f>
        <v>0</v>
      </c>
    </row>
    <row r="37" spans="1:37" s="15" customFormat="1" ht="18" hidden="1" customHeight="1">
      <c r="C37" s="66"/>
      <c r="D37" s="15">
        <f>$D$36</f>
        <v>0</v>
      </c>
      <c r="E37" s="15">
        <f>$E$36</f>
        <v>0</v>
      </c>
      <c r="F37" s="15">
        <f>$F$36</f>
        <v>0</v>
      </c>
      <c r="G37" s="15">
        <f>$G$36</f>
        <v>0</v>
      </c>
      <c r="H37" s="15">
        <f>$H$36</f>
        <v>0</v>
      </c>
      <c r="J37" s="15">
        <f>$D$36</f>
        <v>0</v>
      </c>
      <c r="K37" s="15">
        <f>$E$36</f>
        <v>0</v>
      </c>
      <c r="L37" s="15">
        <f>$F$36</f>
        <v>0</v>
      </c>
      <c r="M37" s="15">
        <f>$G$36</f>
        <v>0</v>
      </c>
      <c r="N37" s="15">
        <f>$H$36</f>
        <v>0</v>
      </c>
      <c r="P37" s="15">
        <f>$D$36</f>
        <v>0</v>
      </c>
      <c r="Q37" s="15">
        <f>$E$36</f>
        <v>0</v>
      </c>
      <c r="R37" s="15">
        <f>$F$36</f>
        <v>0</v>
      </c>
      <c r="S37" s="15">
        <f>$G$36</f>
        <v>0</v>
      </c>
      <c r="T37" s="15">
        <f>$H$36</f>
        <v>0</v>
      </c>
      <c r="V37" s="15">
        <f>$D$36</f>
        <v>0</v>
      </c>
      <c r="W37" s="15">
        <f>$E$36</f>
        <v>0</v>
      </c>
      <c r="X37" s="15">
        <f>$F$36</f>
        <v>0</v>
      </c>
      <c r="Y37" s="15">
        <f>$G$36</f>
        <v>0</v>
      </c>
      <c r="Z37" s="15">
        <f>$H$36</f>
        <v>0</v>
      </c>
      <c r="AB37" s="15">
        <f>$D$36</f>
        <v>0</v>
      </c>
      <c r="AC37" s="15">
        <f>$E$36</f>
        <v>0</v>
      </c>
      <c r="AD37" s="15">
        <f>$F$36</f>
        <v>0</v>
      </c>
      <c r="AE37" s="15">
        <f>$G$36</f>
        <v>0</v>
      </c>
      <c r="AF37" s="15">
        <f>$H$36</f>
        <v>0</v>
      </c>
    </row>
    <row r="38" spans="1:37" s="15" customFormat="1" ht="5.15" hidden="1" customHeight="1">
      <c r="C38" s="66"/>
    </row>
    <row r="39" spans="1:37" s="15" customFormat="1" ht="18" hidden="1" customHeight="1">
      <c r="C39" s="66" t="s">
        <v>28</v>
      </c>
      <c r="D39" s="15">
        <f>D34*D37</f>
        <v>0</v>
      </c>
      <c r="E39" s="15">
        <f>E34*E37</f>
        <v>0</v>
      </c>
      <c r="F39" s="15">
        <f>F34*F37</f>
        <v>0</v>
      </c>
      <c r="G39" s="15">
        <f>G34*G37</f>
        <v>0</v>
      </c>
      <c r="H39" s="15">
        <f>H34*H37</f>
        <v>0</v>
      </c>
      <c r="J39" s="15">
        <f>J34*J37</f>
        <v>0</v>
      </c>
      <c r="K39" s="15">
        <f>K34*K37</f>
        <v>0</v>
      </c>
      <c r="L39" s="15">
        <f>L34*L37</f>
        <v>0</v>
      </c>
      <c r="M39" s="15">
        <f>M34*M37</f>
        <v>0</v>
      </c>
      <c r="N39" s="15">
        <f>N34*N37</f>
        <v>0</v>
      </c>
      <c r="P39" s="15">
        <f>P34*P37</f>
        <v>0</v>
      </c>
      <c r="Q39" s="15">
        <f>Q34*Q37</f>
        <v>0</v>
      </c>
      <c r="R39" s="15">
        <f>R34*R37</f>
        <v>0</v>
      </c>
      <c r="S39" s="15">
        <f>S34*S37</f>
        <v>0</v>
      </c>
      <c r="T39" s="15">
        <f>T34*T37</f>
        <v>0</v>
      </c>
      <c r="V39" s="15">
        <f>V34*V37</f>
        <v>0</v>
      </c>
      <c r="W39" s="15">
        <f>W34*W37</f>
        <v>0</v>
      </c>
      <c r="X39" s="15">
        <f>X34*X37</f>
        <v>0</v>
      </c>
      <c r="Y39" s="15">
        <f>Y34*Y37</f>
        <v>0</v>
      </c>
      <c r="Z39" s="15">
        <f>Z34*Z37</f>
        <v>0</v>
      </c>
      <c r="AB39" s="15">
        <f>AB34*AB37</f>
        <v>0</v>
      </c>
      <c r="AC39" s="15">
        <f>AC34*AC37</f>
        <v>0</v>
      </c>
      <c r="AD39" s="15">
        <f>AD34*AD37</f>
        <v>0</v>
      </c>
      <c r="AE39" s="15">
        <f>AE34*AE37</f>
        <v>0</v>
      </c>
      <c r="AF39" s="15">
        <f>AF34*AF37</f>
        <v>0</v>
      </c>
      <c r="AG39" s="17">
        <f>SUM(D39:AF39)</f>
        <v>0</v>
      </c>
      <c r="AI39" s="17">
        <f>IF('STEP 1'!N5="Term Time",'STEP 1'!Y11,'STEP 1'!Y30)</f>
        <v>192</v>
      </c>
      <c r="AK39" s="17">
        <f>IF(AG39&gt;AI39,AI39,AG39)</f>
        <v>0</v>
      </c>
    </row>
    <row r="40" spans="1:37" ht="18" hidden="1" customHeight="1">
      <c r="AI40" s="15"/>
    </row>
    <row r="41" spans="1:37" s="15" customFormat="1" ht="18" hidden="1" customHeight="1">
      <c r="A41" s="41" t="str">
        <f>'STEP 1'!O13</f>
        <v>Autumn 2024</v>
      </c>
      <c r="C41" s="2"/>
      <c r="E41" s="41"/>
      <c r="F41" s="42"/>
      <c r="G41" s="42"/>
      <c r="H41" s="42"/>
      <c r="I41" s="42"/>
      <c r="J41" s="42"/>
      <c r="K41" s="42"/>
      <c r="L41" s="42"/>
      <c r="M41" s="42"/>
      <c r="N41" s="41"/>
      <c r="O41" s="42"/>
      <c r="P41" s="42"/>
      <c r="Q41" s="42"/>
      <c r="R41" s="42"/>
      <c r="S41" s="10"/>
      <c r="T41" s="10"/>
      <c r="U41" s="10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</row>
    <row r="42" spans="1:37" s="15" customFormat="1" ht="18" hidden="1" customHeight="1">
      <c r="C42" s="66" t="s">
        <v>26</v>
      </c>
      <c r="D42" s="65">
        <f>COUNT('STEP 2'!D35:D39)</f>
        <v>5</v>
      </c>
      <c r="E42" s="65">
        <f>COUNT('STEP 2'!E35:E39)</f>
        <v>4</v>
      </c>
      <c r="F42" s="65">
        <f>COUNT('STEP 2'!F35:F39)</f>
        <v>4</v>
      </c>
      <c r="G42" s="65">
        <f>COUNT('STEP 2'!G35:G39)</f>
        <v>4</v>
      </c>
      <c r="H42" s="65">
        <f>COUNT('STEP 2'!H35:H39)</f>
        <v>4</v>
      </c>
      <c r="I42" s="65"/>
      <c r="J42" s="65">
        <f>COUNT('STEP 2'!J35:J39)</f>
        <v>4</v>
      </c>
      <c r="K42" s="65">
        <f>COUNT('STEP 2'!K35:K39)</f>
        <v>5</v>
      </c>
      <c r="L42" s="65">
        <f>COUNT('STEP 2'!L35:L39)</f>
        <v>5</v>
      </c>
      <c r="M42" s="65">
        <f>COUNT('STEP 2'!M35:M39)</f>
        <v>5</v>
      </c>
      <c r="N42" s="65">
        <f>COUNT('STEP 2'!N35:N39)</f>
        <v>4</v>
      </c>
      <c r="O42" s="65"/>
      <c r="P42" s="65">
        <f>COUNT('STEP 2'!P35:P39)</f>
        <v>4</v>
      </c>
      <c r="Q42" s="65">
        <f>COUNT('STEP 2'!Q35:Q39)</f>
        <v>4</v>
      </c>
      <c r="R42" s="65">
        <f>COUNT('STEP 2'!R35:R39)</f>
        <v>4</v>
      </c>
      <c r="S42" s="65">
        <f>COUNT('STEP 2'!S35:S39)</f>
        <v>4</v>
      </c>
      <c r="T42" s="65">
        <f>COUNT('STEP 2'!T35:T39)</f>
        <v>5</v>
      </c>
      <c r="U42" s="65"/>
      <c r="V42" s="65">
        <f>COUNT('STEP 2'!V35:V39)</f>
        <v>5</v>
      </c>
      <c r="W42" s="65">
        <f>COUNT('STEP 2'!W35:W39)</f>
        <v>5</v>
      </c>
      <c r="X42" s="65">
        <f>COUNT('STEP 2'!X35:X39)</f>
        <v>4</v>
      </c>
      <c r="Y42" s="65">
        <f>COUNT('STEP 2'!Y35:Y39)</f>
        <v>4</v>
      </c>
      <c r="Z42" s="65">
        <f>COUNT('STEP 2'!Z35:Z39)</f>
        <v>4</v>
      </c>
      <c r="AA42" s="65"/>
      <c r="AB42" s="65">
        <f>COUNT('STEP 2'!AB35:AB39)</f>
        <v>0</v>
      </c>
      <c r="AC42" s="65">
        <f>COUNT('STEP 2'!AC35:AC39)</f>
        <v>0</v>
      </c>
      <c r="AD42" s="65">
        <f>COUNT('STEP 2'!AD35:AD39)</f>
        <v>0</v>
      </c>
      <c r="AE42" s="65">
        <f>COUNT('STEP 2'!AE35:AE39)</f>
        <v>0</v>
      </c>
      <c r="AF42" s="65">
        <f>COUNT('STEP 2'!AF35:AF39)</f>
        <v>0</v>
      </c>
      <c r="AG42" s="17">
        <f>SUM(D42:AF42)</f>
        <v>87</v>
      </c>
      <c r="AI42" s="271">
        <f>AG42/5</f>
        <v>17.399999999999999</v>
      </c>
      <c r="AJ42" s="271"/>
      <c r="AK42" s="271"/>
    </row>
    <row r="43" spans="1:37" s="15" customFormat="1" ht="5.15" hidden="1" customHeight="1"/>
    <row r="44" spans="1:37" s="15" customFormat="1" ht="18" hidden="1" customHeight="1">
      <c r="C44" s="66" t="s">
        <v>27</v>
      </c>
      <c r="D44" s="15">
        <f>'STEP 3'!D18</f>
        <v>0</v>
      </c>
      <c r="E44" s="15">
        <f>'STEP 3'!H18</f>
        <v>0</v>
      </c>
      <c r="F44" s="15">
        <f>'STEP 3'!L18</f>
        <v>0</v>
      </c>
      <c r="G44" s="15">
        <f>'STEP 3'!P18</f>
        <v>0</v>
      </c>
      <c r="H44" s="15">
        <f>'STEP 3'!T18</f>
        <v>0</v>
      </c>
      <c r="AG44" s="17">
        <f>SUM(D44:H44)</f>
        <v>0</v>
      </c>
    </row>
    <row r="45" spans="1:37" s="15" customFormat="1" ht="18" hidden="1" customHeight="1">
      <c r="C45" s="66"/>
      <c r="D45" s="15">
        <f>$D$44</f>
        <v>0</v>
      </c>
      <c r="E45" s="15">
        <f>$E$44</f>
        <v>0</v>
      </c>
      <c r="F45" s="15">
        <f>$F$44</f>
        <v>0</v>
      </c>
      <c r="G45" s="15">
        <f>$G$44</f>
        <v>0</v>
      </c>
      <c r="H45" s="15">
        <f>$H$44</f>
        <v>0</v>
      </c>
      <c r="J45" s="15">
        <f>$D$44</f>
        <v>0</v>
      </c>
      <c r="K45" s="15">
        <f>$E$44</f>
        <v>0</v>
      </c>
      <c r="L45" s="15">
        <f>$F$44</f>
        <v>0</v>
      </c>
      <c r="M45" s="15">
        <f>$G$44</f>
        <v>0</v>
      </c>
      <c r="N45" s="15">
        <f>$H$44</f>
        <v>0</v>
      </c>
      <c r="P45" s="15">
        <f>$D$44</f>
        <v>0</v>
      </c>
      <c r="Q45" s="15">
        <f>$E$44</f>
        <v>0</v>
      </c>
      <c r="R45" s="15">
        <f>$F$44</f>
        <v>0</v>
      </c>
      <c r="S45" s="15">
        <f>$G$44</f>
        <v>0</v>
      </c>
      <c r="T45" s="15">
        <f>$H$44</f>
        <v>0</v>
      </c>
      <c r="V45" s="15">
        <f>$D$44</f>
        <v>0</v>
      </c>
      <c r="W45" s="15">
        <f>$E$44</f>
        <v>0</v>
      </c>
      <c r="X45" s="15">
        <f>$F$44</f>
        <v>0</v>
      </c>
      <c r="Y45" s="15">
        <f>$G$44</f>
        <v>0</v>
      </c>
      <c r="Z45" s="15">
        <f>$H$44</f>
        <v>0</v>
      </c>
      <c r="AB45" s="15">
        <f>$D$44</f>
        <v>0</v>
      </c>
      <c r="AC45" s="15">
        <f>$E$44</f>
        <v>0</v>
      </c>
      <c r="AD45" s="15">
        <f>$F$44</f>
        <v>0</v>
      </c>
      <c r="AE45" s="15">
        <f>$G$44</f>
        <v>0</v>
      </c>
      <c r="AF45" s="15">
        <f>$H$44</f>
        <v>0</v>
      </c>
    </row>
    <row r="46" spans="1:37" s="15" customFormat="1" ht="5.15" hidden="1" customHeight="1">
      <c r="C46" s="66"/>
    </row>
    <row r="47" spans="1:37" s="15" customFormat="1" ht="18" hidden="1" customHeight="1">
      <c r="C47" s="66" t="s">
        <v>28</v>
      </c>
      <c r="D47" s="15">
        <f>D42*D45</f>
        <v>0</v>
      </c>
      <c r="E47" s="15">
        <f>E42*E45</f>
        <v>0</v>
      </c>
      <c r="F47" s="15">
        <f>F42*F45</f>
        <v>0</v>
      </c>
      <c r="G47" s="15">
        <f>G42*G45</f>
        <v>0</v>
      </c>
      <c r="H47" s="15">
        <f>H42*H45</f>
        <v>0</v>
      </c>
      <c r="J47" s="15">
        <f>J42*J45</f>
        <v>0</v>
      </c>
      <c r="K47" s="15">
        <f>K42*K45</f>
        <v>0</v>
      </c>
      <c r="L47" s="15">
        <f>L42*L45</f>
        <v>0</v>
      </c>
      <c r="M47" s="15">
        <f>M42*M45</f>
        <v>0</v>
      </c>
      <c r="N47" s="15">
        <f>N42*N45</f>
        <v>0</v>
      </c>
      <c r="P47" s="15">
        <f>P42*P45</f>
        <v>0</v>
      </c>
      <c r="Q47" s="15">
        <f>Q42*Q45</f>
        <v>0</v>
      </c>
      <c r="R47" s="15">
        <f>R42*R45</f>
        <v>0</v>
      </c>
      <c r="S47" s="15">
        <f>S42*S45</f>
        <v>0</v>
      </c>
      <c r="T47" s="15">
        <f>T42*T45</f>
        <v>0</v>
      </c>
      <c r="V47" s="15">
        <f>V42*V45</f>
        <v>0</v>
      </c>
      <c r="W47" s="15">
        <f>W42*W45</f>
        <v>0</v>
      </c>
      <c r="X47" s="15">
        <f>X42*X45</f>
        <v>0</v>
      </c>
      <c r="Y47" s="15">
        <f>Y42*Y45</f>
        <v>0</v>
      </c>
      <c r="Z47" s="15">
        <f>Z42*Z45</f>
        <v>0</v>
      </c>
      <c r="AB47" s="15">
        <f>AB42*AB45</f>
        <v>0</v>
      </c>
      <c r="AC47" s="15">
        <f>AC42*AC45</f>
        <v>0</v>
      </c>
      <c r="AD47" s="15">
        <f>AD42*AD45</f>
        <v>0</v>
      </c>
      <c r="AE47" s="15">
        <f>AE42*AE45</f>
        <v>0</v>
      </c>
      <c r="AF47" s="15">
        <f>AF42*AF45</f>
        <v>0</v>
      </c>
      <c r="AG47" s="17">
        <f>SUM(D47:AF47)</f>
        <v>0</v>
      </c>
      <c r="AI47" s="17">
        <f>IF('STEP 1'!N5="Term Time",'STEP 1'!Y13,'STEP 1'!Y32)</f>
        <v>213</v>
      </c>
      <c r="AK47" s="17">
        <f>IF(AG47&gt;AI47,AI47,AG47)</f>
        <v>0</v>
      </c>
    </row>
    <row r="48" spans="1:37" ht="18" customHeight="1">
      <c r="B48" s="42" t="s">
        <v>37</v>
      </c>
    </row>
    <row r="49" spans="2:25" ht="18" customHeight="1">
      <c r="B49" s="30" t="s">
        <v>109</v>
      </c>
    </row>
    <row r="50" spans="2:25" ht="5.15" customHeight="1"/>
    <row r="51" spans="2:25" ht="18" customHeight="1">
      <c r="D51" s="264" t="s">
        <v>104</v>
      </c>
      <c r="E51" s="265"/>
      <c r="F51" s="265"/>
      <c r="G51" s="265"/>
      <c r="H51" s="265"/>
      <c r="I51" s="265"/>
      <c r="J51" s="265"/>
      <c r="K51" s="265"/>
      <c r="L51" s="266"/>
      <c r="Q51" s="264" t="s">
        <v>105</v>
      </c>
      <c r="R51" s="265"/>
      <c r="S51" s="265"/>
      <c r="T51" s="265"/>
      <c r="U51" s="265"/>
      <c r="V51" s="265"/>
      <c r="W51" s="265"/>
      <c r="X51" s="265"/>
      <c r="Y51" s="266"/>
    </row>
    <row r="52" spans="2:25" ht="30" customHeight="1">
      <c r="D52" s="27"/>
      <c r="E52" s="267">
        <f>'STEP 1'!Y15</f>
        <v>570</v>
      </c>
      <c r="F52" s="267"/>
      <c r="G52" s="267"/>
      <c r="H52" s="267"/>
      <c r="I52" s="267"/>
      <c r="J52" s="267"/>
      <c r="K52" s="267"/>
      <c r="L52" s="28"/>
      <c r="Q52" s="27"/>
      <c r="R52" s="267">
        <f>E52-R22</f>
        <v>570</v>
      </c>
      <c r="S52" s="267"/>
      <c r="T52" s="267"/>
      <c r="U52" s="267"/>
      <c r="V52" s="267"/>
      <c r="W52" s="267"/>
      <c r="X52" s="267"/>
      <c r="Y52" s="28"/>
    </row>
  </sheetData>
  <sheetProtection algorithmName="SHA-512" hashValue="D2fNBRQr41xXgkUAQRzRYu7xLLaPdm6gNCqUidNv4gFQH10/SYG0/MbyigEXqvBpSBCVaGkVMCYGvTS6Dpph6Q==" saltValue="3Wj6Gq49ELxsDq3WcKVioA==" spinCount="100000" sheet="1" objects="1" scenarios="1" selectLockedCells="1"/>
  <mergeCells count="40">
    <mergeCell ref="E52:K52"/>
    <mergeCell ref="Q51:Y51"/>
    <mergeCell ref="R52:X52"/>
    <mergeCell ref="Q16:Y16"/>
    <mergeCell ref="AK16:AS16"/>
    <mergeCell ref="AA16:AI16"/>
    <mergeCell ref="AB17:AH17"/>
    <mergeCell ref="D51:L51"/>
    <mergeCell ref="AI26:AK26"/>
    <mergeCell ref="AI34:AK34"/>
    <mergeCell ref="AI42:AK42"/>
    <mergeCell ref="D6:L6"/>
    <mergeCell ref="Q6:Y6"/>
    <mergeCell ref="AK6:AS6"/>
    <mergeCell ref="E7:K7"/>
    <mergeCell ref="R7:X7"/>
    <mergeCell ref="AL7:AR7"/>
    <mergeCell ref="AA6:AI6"/>
    <mergeCell ref="AB7:AH7"/>
    <mergeCell ref="E12:K12"/>
    <mergeCell ref="R12:X12"/>
    <mergeCell ref="AL12:AR12"/>
    <mergeCell ref="AA11:AI11"/>
    <mergeCell ref="AB12:AH12"/>
    <mergeCell ref="I2:AT2"/>
    <mergeCell ref="D21:L21"/>
    <mergeCell ref="Q21:Y21"/>
    <mergeCell ref="AK21:AS21"/>
    <mergeCell ref="E22:K22"/>
    <mergeCell ref="R22:X22"/>
    <mergeCell ref="AL22:AR22"/>
    <mergeCell ref="AB21:AI21"/>
    <mergeCell ref="AC22:AI22"/>
    <mergeCell ref="E17:K17"/>
    <mergeCell ref="R17:X17"/>
    <mergeCell ref="AL17:AR17"/>
    <mergeCell ref="D16:L16"/>
    <mergeCell ref="D11:L11"/>
    <mergeCell ref="Q11:Y11"/>
    <mergeCell ref="AK11:AS11"/>
  </mergeCells>
  <phoneticPr fontId="1" type="noConversion"/>
  <printOptions horizontalCentered="1"/>
  <pageMargins left="0.39370078740157483" right="0.39370078740157483" top="0.19685039370078741" bottom="0.19685039370078741" header="0.39370078740157483" footer="0.39370078740157483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READ ME</vt:lpstr>
      <vt:lpstr>STEP 1</vt:lpstr>
      <vt:lpstr>STEP 2</vt:lpstr>
      <vt:lpstr>STEP 3</vt:lpstr>
      <vt:lpstr>CLAIM</vt:lpstr>
      <vt:lpstr>CLAIM!Print_Area</vt:lpstr>
      <vt:lpstr>'STEP 1'!Print_Area</vt:lpstr>
      <vt:lpstr>'STEP 2'!Print_Area</vt:lpstr>
      <vt:lpstr>'STEP 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Rushbrook</dc:creator>
  <cp:lastModifiedBy>David Fiddy</cp:lastModifiedBy>
  <cp:lastPrinted>2014-06-25T13:38:31Z</cp:lastPrinted>
  <dcterms:created xsi:type="dcterms:W3CDTF">2009-05-25T10:16:24Z</dcterms:created>
  <dcterms:modified xsi:type="dcterms:W3CDTF">2024-03-08T12:00:51Z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